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90" yWindow="-30" windowWidth="11010" windowHeight="8175" firstSheet="1" activeTab="1"/>
  </bookViews>
  <sheets>
    <sheet name="v13" sheetId="5" state="hidden" r:id="rId1"/>
    <sheet name="v16" sheetId="9" r:id="rId2"/>
    <sheet name="2012 Statement - Notes" sheetId="7" state="hidden" r:id="rId3"/>
  </sheets>
  <calcPr calcId="145621" concurrentCalc="0"/>
</workbook>
</file>

<file path=xl/calcChain.xml><?xml version="1.0" encoding="utf-8"?>
<calcChain xmlns="http://schemas.openxmlformats.org/spreadsheetml/2006/main">
  <c r="J15" i="9" l="1"/>
  <c r="J43" i="9"/>
  <c r="K15" i="9"/>
  <c r="P15" i="9"/>
  <c r="P16" i="9"/>
  <c r="O15" i="9"/>
  <c r="N15" i="9"/>
  <c r="M15" i="9"/>
  <c r="L15" i="9"/>
  <c r="J16" i="9"/>
  <c r="J44" i="9"/>
  <c r="J46" i="9"/>
  <c r="I24" i="9"/>
  <c r="I25" i="9"/>
  <c r="I44" i="9"/>
  <c r="I16" i="9"/>
  <c r="I46" i="9"/>
  <c r="H44" i="9"/>
  <c r="H16" i="9"/>
  <c r="H46" i="9"/>
  <c r="G44" i="9"/>
  <c r="G16" i="9"/>
  <c r="G46" i="9"/>
  <c r="F44" i="9"/>
  <c r="F16" i="9"/>
  <c r="F46" i="9"/>
  <c r="E44" i="9"/>
  <c r="E16" i="9"/>
  <c r="E46" i="9"/>
  <c r="D44" i="9"/>
  <c r="D16" i="9"/>
  <c r="D46" i="9"/>
  <c r="C44" i="9"/>
  <c r="C16" i="9"/>
  <c r="C46" i="9"/>
  <c r="B44" i="9"/>
  <c r="B16" i="9"/>
  <c r="B46" i="9"/>
  <c r="B48" i="9"/>
  <c r="C8" i="9"/>
  <c r="C48" i="9"/>
  <c r="D8" i="9"/>
  <c r="D48" i="9"/>
  <c r="E8" i="9"/>
  <c r="E48" i="9"/>
  <c r="F8" i="9"/>
  <c r="F48" i="9"/>
  <c r="G8" i="9"/>
  <c r="G48" i="9"/>
  <c r="H8" i="9"/>
  <c r="H48" i="9"/>
  <c r="I8" i="9"/>
  <c r="I48" i="9"/>
  <c r="J8" i="9"/>
  <c r="J48" i="9"/>
  <c r="K8" i="9"/>
  <c r="K43" i="9"/>
  <c r="K44" i="9"/>
  <c r="K11" i="9"/>
  <c r="K16" i="9"/>
  <c r="K46" i="9"/>
  <c r="K48" i="9"/>
  <c r="L8" i="9"/>
  <c r="L43" i="9"/>
  <c r="L44" i="9"/>
  <c r="L11" i="9"/>
  <c r="L16" i="9"/>
  <c r="L46" i="9"/>
  <c r="L48" i="9"/>
  <c r="M8" i="9"/>
  <c r="M43" i="9"/>
  <c r="M44" i="9"/>
  <c r="M11" i="9"/>
  <c r="M16" i="9"/>
  <c r="M46" i="9"/>
  <c r="M48" i="9"/>
  <c r="N8" i="9"/>
  <c r="N43" i="9"/>
  <c r="N44" i="9"/>
  <c r="N11" i="9"/>
  <c r="N16" i="9"/>
  <c r="N46" i="9"/>
  <c r="N48" i="9"/>
  <c r="O8" i="9"/>
  <c r="O43" i="9"/>
  <c r="O44" i="9"/>
  <c r="O11" i="9"/>
  <c r="O16" i="9"/>
  <c r="O46" i="9"/>
  <c r="O48" i="9"/>
  <c r="P8" i="9"/>
  <c r="P43" i="9"/>
  <c r="P44" i="9"/>
  <c r="P46" i="9"/>
  <c r="P48" i="9"/>
  <c r="P11" i="9"/>
  <c r="B25" i="7"/>
  <c r="B53" i="5"/>
  <c r="C4" i="5"/>
  <c r="C53" i="5"/>
  <c r="D4" i="5"/>
  <c r="D53" i="5"/>
  <c r="E4" i="5"/>
  <c r="E53" i="5"/>
  <c r="F4" i="5"/>
  <c r="F53" i="5"/>
  <c r="G4" i="5"/>
  <c r="G53" i="5"/>
  <c r="H4" i="5"/>
  <c r="H53" i="5"/>
  <c r="I4" i="5"/>
  <c r="I53" i="5"/>
  <c r="J4" i="5"/>
  <c r="J53" i="5"/>
  <c r="K4" i="5"/>
  <c r="K53" i="5"/>
  <c r="L4" i="5"/>
  <c r="L53" i="5"/>
  <c r="M4" i="5"/>
  <c r="M53" i="5"/>
  <c r="N4" i="5"/>
  <c r="N53" i="5"/>
  <c r="H47" i="5"/>
  <c r="H41" i="5"/>
  <c r="H49" i="5"/>
  <c r="I47" i="5"/>
  <c r="J47" i="5"/>
  <c r="K47" i="5"/>
  <c r="K41" i="5"/>
  <c r="K49" i="5"/>
  <c r="L47" i="5"/>
  <c r="L41" i="5"/>
  <c r="L49" i="5"/>
  <c r="M47" i="5"/>
  <c r="N47" i="5"/>
  <c r="F47" i="5"/>
  <c r="F41" i="5"/>
  <c r="F49" i="5"/>
  <c r="G47" i="5"/>
  <c r="G41" i="5"/>
  <c r="G49" i="5"/>
  <c r="D47" i="5"/>
  <c r="E47" i="5"/>
  <c r="B47" i="5"/>
  <c r="B41" i="5"/>
  <c r="B49" i="5"/>
  <c r="C47" i="5"/>
  <c r="I41" i="5"/>
  <c r="J41" i="5"/>
  <c r="M41" i="5"/>
  <c r="N41" i="5"/>
  <c r="E41" i="5"/>
  <c r="D41" i="5"/>
  <c r="D49" i="5"/>
  <c r="C41" i="5"/>
  <c r="C49" i="5"/>
  <c r="E49" i="5"/>
  <c r="N49" i="5"/>
  <c r="J49" i="5"/>
  <c r="M49" i="5"/>
  <c r="I49" i="5"/>
</calcChain>
</file>

<file path=xl/comments1.xml><?xml version="1.0" encoding="utf-8"?>
<comments xmlns="http://schemas.openxmlformats.org/spreadsheetml/2006/main">
  <authors>
    <author>Jeff White</author>
    <author>Mary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South of the boat ramp.</t>
        </r>
      </text>
    </comment>
    <comment ref="M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North of the boat ramp.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</commentList>
</comments>
</file>

<file path=xl/sharedStrings.xml><?xml version="1.0" encoding="utf-8"?>
<sst xmlns="http://schemas.openxmlformats.org/spreadsheetml/2006/main" count="148" uniqueCount="93">
  <si>
    <t>REVENUE</t>
  </si>
  <si>
    <t>Spring/Easter Party</t>
  </si>
  <si>
    <t>Fall Party</t>
  </si>
  <si>
    <t>EXPENSE</t>
  </si>
  <si>
    <t>Events</t>
  </si>
  <si>
    <t>Strawberry Lake Joint Access Committee Budget</t>
  </si>
  <si>
    <t>New Swim Raft</t>
  </si>
  <si>
    <t>TOTAL ANNUAL EXPENSE</t>
  </si>
  <si>
    <t>TOTAL ANNUAL REVENUE</t>
  </si>
  <si>
    <t>Maintenance and Replacement</t>
  </si>
  <si>
    <t>BEGINNING BALANCE</t>
  </si>
  <si>
    <t>12 Pontoon Slip Lottery Winners ($250 Through 2012)</t>
  </si>
  <si>
    <t>Labor Donation (Garbor Group)</t>
  </si>
  <si>
    <t>Annual Maintenance Fee</t>
  </si>
  <si>
    <t>Bank Fees (Est. 2011 &amp; Beyond)</t>
  </si>
  <si>
    <t>Porta-Potty</t>
  </si>
  <si>
    <t>Stones for North Seawall</t>
  </si>
  <si>
    <t>Misc. &amp; Supplies</t>
  </si>
  <si>
    <t>Misc. &amp; Other Income</t>
  </si>
  <si>
    <t>Materials &amp; Labor Donation (Todd's)</t>
  </si>
  <si>
    <t>Tree Service</t>
  </si>
  <si>
    <t>Safety Buoys</t>
  </si>
  <si>
    <t>Swimline</t>
  </si>
  <si>
    <t>Security Gate Lock (and Keys in 2010)</t>
  </si>
  <si>
    <t>Launch Repair ('08 Included in Road Grade)</t>
  </si>
  <si>
    <t>Beach Shore-up &amp; Landscaping</t>
  </si>
  <si>
    <t>Road Grading, Repairing &amp; Gravel</t>
  </si>
  <si>
    <t>Geese Control</t>
  </si>
  <si>
    <t>Canoe and Kayak Rack</t>
  </si>
  <si>
    <t>Erosion Prevention - Seawall Construction</t>
  </si>
  <si>
    <t>Pontoon Slip Docks</t>
  </si>
  <si>
    <t>Outstanding Receivables</t>
  </si>
  <si>
    <t>Electricity for Security</t>
  </si>
  <si>
    <t>Summer Potluck, Picnic, Pig Roast</t>
  </si>
  <si>
    <t>Annual Maintenance Fee ($175 for 4 Years, $125 Year 5 &amp; Beyond)</t>
  </si>
  <si>
    <t>Sand (Beach and/or Volleyball Court)</t>
  </si>
  <si>
    <t>Lawn Cutting, Raking, Weed &amp; Feed, Trash Can Moving</t>
  </si>
  <si>
    <t>Spring &amp; Fall Clean Up (Clearing Brush, Seeding)</t>
  </si>
  <si>
    <t>Picnic Table Repair, Purchase, Paint</t>
  </si>
  <si>
    <t>???</t>
  </si>
  <si>
    <t>Dock Repair (2008 Under Warranty), New</t>
  </si>
  <si>
    <t>Playscape Repair / Paint</t>
  </si>
  <si>
    <t>Beach Signs</t>
  </si>
  <si>
    <t>TOTAL MAINTENANCE AND REPLACEMENT</t>
  </si>
  <si>
    <t>4th of July Party ('10 Party Have No Entry)</t>
  </si>
  <si>
    <t>TOTAL EVENTS</t>
  </si>
  <si>
    <t>NET INCOME (Revenue - Expense)</t>
  </si>
  <si>
    <t>ENDING BALANCE / FUTURE RESERVE (Beginning Balance + Net Income)</t>
  </si>
  <si>
    <t>Actuals</t>
  </si>
  <si>
    <t>Need to Input / Verify</t>
  </si>
  <si>
    <t>Proposal</t>
  </si>
  <si>
    <t>Lashbrook</t>
  </si>
  <si>
    <t>Porta Potty</t>
  </si>
  <si>
    <t>Security Lock</t>
  </si>
  <si>
    <t>Gate Lock</t>
  </si>
  <si>
    <t>Sand &amp; Stone</t>
  </si>
  <si>
    <t>Broadscape</t>
  </si>
  <si>
    <t>Swing and Picnic Table Repair</t>
  </si>
  <si>
    <t>Garbor Group</t>
  </si>
  <si>
    <t>Printing and Paper</t>
  </si>
  <si>
    <t>Kolossus Printing</t>
  </si>
  <si>
    <t>Debits</t>
  </si>
  <si>
    <t>Outstanding</t>
  </si>
  <si>
    <t>Swim Platform Carpet</t>
  </si>
  <si>
    <t>Swim Raft</t>
  </si>
  <si>
    <t>Petty Cash</t>
  </si>
  <si>
    <t>Checking</t>
  </si>
  <si>
    <t>Savings</t>
  </si>
  <si>
    <t>Mowing</t>
  </si>
  <si>
    <t>Tyler Lawrence</t>
  </si>
  <si>
    <t>Labor Donation (Garbor Group 30 Hours)</t>
  </si>
  <si>
    <t>Houses in Neighborhood</t>
  </si>
  <si>
    <t>12 Pontoon Slip Lottery Winners</t>
  </si>
  <si>
    <t>Pontoon Slip Donation</t>
  </si>
  <si>
    <t>Outstanding Receivables (20%)</t>
  </si>
  <si>
    <t>Budget Notes</t>
  </si>
  <si>
    <t>Park Committee to meet twice per year to discuss budget proposals for following year</t>
  </si>
  <si>
    <t>4th of July</t>
  </si>
  <si>
    <t>Fall Clean Up (2011)</t>
  </si>
  <si>
    <t>Subway</t>
  </si>
  <si>
    <t>Good Care Lawn Service</t>
  </si>
  <si>
    <t>Fall Clean Up (2012)</t>
  </si>
  <si>
    <t>LLR</t>
  </si>
  <si>
    <t>2012 Statement - Notes</t>
  </si>
  <si>
    <t>Actuals (From Dave Buckland's Quicken Files &amp; Hard Copy Receipts)</t>
  </si>
  <si>
    <t>Proposed</t>
  </si>
  <si>
    <t>NOTE:  Homeowner monthly beach share is only:  Years 1  = $12.50;  Following years 2-4 = $8.33;  Years beyond = $4.16</t>
  </si>
  <si>
    <t>Year 1</t>
  </si>
  <si>
    <t>Years 5+</t>
  </si>
  <si>
    <t>Years 2-5</t>
  </si>
  <si>
    <t>Quarterly statements provided online on website</t>
  </si>
  <si>
    <t>If balance acheives approved reserve level, homeowner receive pro-rata refund - amount TBD</t>
  </si>
  <si>
    <t>Budget proposals provided on website annually in first quarter of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</si>
</sst>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/>
    </xf>
    <xf numFmtId="164" fontId="2" fillId="3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2" fillId="0" borderId="1" xfId="1" applyNumberFormat="1" applyFont="1" applyFill="1" applyBorder="1"/>
    <xf numFmtId="164" fontId="2" fillId="6" borderId="1" xfId="1" applyNumberFormat="1" applyFont="1" applyFill="1" applyBorder="1"/>
    <xf numFmtId="164" fontId="3" fillId="3" borderId="1" xfId="1" applyNumberFormat="1" applyFont="1" applyFill="1" applyBorder="1"/>
    <xf numFmtId="0" fontId="2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1" applyNumberFormat="1" applyFont="1" applyFill="1"/>
    <xf numFmtId="0" fontId="6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4" fontId="2" fillId="7" borderId="1" xfId="1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164" fontId="2" fillId="4" borderId="0" xfId="0" applyNumberFormat="1" applyFont="1" applyFill="1"/>
    <xf numFmtId="0" fontId="3" fillId="5" borderId="1" xfId="0" applyFont="1" applyFill="1" applyBorder="1" applyAlignment="1">
      <alignment horizontal="center" wrapText="1"/>
    </xf>
    <xf numFmtId="0" fontId="2" fillId="4" borderId="0" xfId="0" applyFont="1" applyFill="1" applyAlignment="1"/>
    <xf numFmtId="0" fontId="2" fillId="0" borderId="0" xfId="0" applyFont="1"/>
    <xf numFmtId="164" fontId="8" fillId="9" borderId="1" xfId="1" applyNumberFormat="1" applyFont="1" applyFill="1" applyBorder="1" applyAlignment="1">
      <alignment horizontal="center" wrapText="1"/>
    </xf>
    <xf numFmtId="0" fontId="3" fillId="0" borderId="0" xfId="0" applyFont="1"/>
    <xf numFmtId="44" fontId="2" fillId="0" borderId="0" xfId="1" applyFont="1"/>
    <xf numFmtId="0" fontId="3" fillId="10" borderId="1" xfId="0" applyFont="1" applyFill="1" applyBorder="1" applyAlignment="1">
      <alignment wrapText="1"/>
    </xf>
    <xf numFmtId="164" fontId="2" fillId="10" borderId="1" xfId="1" applyNumberFormat="1" applyFont="1" applyFill="1" applyBorder="1"/>
    <xf numFmtId="0" fontId="6" fillId="10" borderId="1" xfId="0" applyFont="1" applyFill="1" applyBorder="1" applyAlignment="1">
      <alignment wrapText="1"/>
    </xf>
    <xf numFmtId="16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sqref="A1:N1"/>
    </sheetView>
  </sheetViews>
  <sheetFormatPr defaultRowHeight="11.25" x14ac:dyDescent="0.2"/>
  <cols>
    <col min="1" max="1" width="31.28515625" style="15" customWidth="1"/>
    <col min="2" max="2" width="6.85546875" style="9" bestFit="1" customWidth="1"/>
    <col min="3" max="4" width="7.42578125" style="9" bestFit="1" customWidth="1"/>
    <col min="5" max="5" width="7.7109375" style="9" bestFit="1" customWidth="1"/>
    <col min="6" max="8" width="6.85546875" style="9" bestFit="1" customWidth="1"/>
    <col min="9" max="9" width="12.85546875" style="9" customWidth="1"/>
    <col min="10" max="14" width="7.7109375" style="9" bestFit="1" customWidth="1"/>
    <col min="15" max="16384" width="9.140625" style="9"/>
  </cols>
  <sheetData>
    <row r="1" spans="1:14" x14ac:dyDescent="0.2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5" x14ac:dyDescent="0.2">
      <c r="A2" s="10"/>
      <c r="B2" s="40" t="s">
        <v>48</v>
      </c>
      <c r="C2" s="41"/>
      <c r="D2" s="41"/>
      <c r="E2" s="41"/>
      <c r="F2" s="41"/>
      <c r="G2" s="41"/>
      <c r="H2" s="42"/>
      <c r="I2" s="10" t="s">
        <v>49</v>
      </c>
      <c r="J2" s="43" t="s">
        <v>50</v>
      </c>
      <c r="K2" s="44"/>
      <c r="L2" s="44"/>
      <c r="M2" s="44"/>
      <c r="N2" s="45"/>
    </row>
    <row r="3" spans="1:14" s="12" customFormat="1" x14ac:dyDescent="0.2">
      <c r="A3" s="10"/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11">
        <v>2012</v>
      </c>
      <c r="J3" s="20">
        <v>2013</v>
      </c>
      <c r="K3" s="20">
        <v>2014</v>
      </c>
      <c r="L3" s="20">
        <v>2015</v>
      </c>
      <c r="M3" s="20">
        <v>2016</v>
      </c>
      <c r="N3" s="20">
        <v>2017</v>
      </c>
    </row>
    <row r="4" spans="1:14" x14ac:dyDescent="0.2">
      <c r="A4" s="3" t="s">
        <v>10</v>
      </c>
      <c r="B4" s="2">
        <v>4853</v>
      </c>
      <c r="C4" s="2">
        <f>B53</f>
        <v>5353.36</v>
      </c>
      <c r="D4" s="2">
        <f t="shared" ref="D4:N4" si="0">C53</f>
        <v>3152.1600000000008</v>
      </c>
      <c r="E4" s="2">
        <f t="shared" si="0"/>
        <v>361.08000000000084</v>
      </c>
      <c r="F4" s="2">
        <f t="shared" si="0"/>
        <v>621.79999999999836</v>
      </c>
      <c r="G4" s="2">
        <f t="shared" si="0"/>
        <v>1023.5599999999981</v>
      </c>
      <c r="H4" s="2">
        <f t="shared" si="0"/>
        <v>2000.0499999999984</v>
      </c>
      <c r="I4" s="2">
        <f t="shared" si="0"/>
        <v>2648.7024999999981</v>
      </c>
      <c r="J4" s="2">
        <f t="shared" si="0"/>
        <v>5.8333333313385083E-3</v>
      </c>
      <c r="K4" s="2">
        <f t="shared" si="0"/>
        <v>1111.2383333333296</v>
      </c>
      <c r="L4" s="2">
        <f t="shared" si="0"/>
        <v>2899.0783333333297</v>
      </c>
      <c r="M4" s="2">
        <f t="shared" si="0"/>
        <v>3811.6493333333297</v>
      </c>
      <c r="N4" s="2">
        <f t="shared" si="0"/>
        <v>8151.1493333333292</v>
      </c>
    </row>
    <row r="5" spans="1:14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2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22.5" x14ac:dyDescent="0.2">
      <c r="A7" s="13" t="s">
        <v>11</v>
      </c>
      <c r="B7" s="4">
        <v>3000</v>
      </c>
      <c r="C7" s="4">
        <v>3000</v>
      </c>
      <c r="D7" s="4">
        <v>3000</v>
      </c>
      <c r="E7" s="4">
        <v>3000</v>
      </c>
      <c r="F7" s="4">
        <v>3000</v>
      </c>
      <c r="G7" s="4">
        <v>3000</v>
      </c>
      <c r="H7" s="4">
        <v>3000</v>
      </c>
      <c r="I7" s="4">
        <v>3000</v>
      </c>
      <c r="J7" s="4">
        <v>3300</v>
      </c>
      <c r="K7" s="4">
        <v>3300</v>
      </c>
      <c r="L7" s="4">
        <v>3300</v>
      </c>
      <c r="M7" s="4">
        <v>3300</v>
      </c>
      <c r="N7" s="4">
        <v>3300</v>
      </c>
    </row>
    <row r="8" spans="1:14" x14ac:dyDescent="0.2">
      <c r="A8" s="13" t="s">
        <v>18</v>
      </c>
      <c r="B8" s="4"/>
      <c r="C8" s="4"/>
      <c r="D8" s="4"/>
      <c r="E8" s="4"/>
      <c r="F8" s="4"/>
      <c r="G8" s="4">
        <v>1444</v>
      </c>
      <c r="H8" s="4"/>
      <c r="I8" s="4"/>
      <c r="J8" s="4"/>
      <c r="K8" s="4"/>
      <c r="L8" s="4"/>
      <c r="M8" s="4"/>
      <c r="N8" s="4"/>
    </row>
    <row r="9" spans="1:14" x14ac:dyDescent="0.2">
      <c r="A9" s="13" t="s">
        <v>19</v>
      </c>
      <c r="B9" s="4"/>
      <c r="C9" s="4"/>
      <c r="D9" s="4"/>
      <c r="E9" s="4">
        <v>21300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13" t="s">
        <v>12</v>
      </c>
      <c r="B10" s="4"/>
      <c r="C10" s="4"/>
      <c r="D10" s="4"/>
      <c r="E10" s="4">
        <v>21300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2.5" x14ac:dyDescent="0.2">
      <c r="A11" s="13" t="s">
        <v>34</v>
      </c>
      <c r="B11" s="4"/>
      <c r="C11" s="4"/>
      <c r="D11" s="4"/>
      <c r="E11" s="4"/>
      <c r="F11" s="4"/>
      <c r="G11" s="4"/>
      <c r="H11" s="4"/>
      <c r="I11" s="4">
        <v>22225</v>
      </c>
      <c r="J11" s="4">
        <v>22225</v>
      </c>
      <c r="K11" s="4">
        <v>22225</v>
      </c>
      <c r="L11" s="4">
        <v>22225</v>
      </c>
      <c r="M11" s="4">
        <v>15875</v>
      </c>
      <c r="N11" s="4">
        <v>15875</v>
      </c>
    </row>
    <row r="12" spans="1:14" x14ac:dyDescent="0.2">
      <c r="A12" s="3" t="s">
        <v>8</v>
      </c>
      <c r="B12" s="2">
        <v>3000</v>
      </c>
      <c r="C12" s="2">
        <v>3000</v>
      </c>
      <c r="D12" s="2">
        <v>3000</v>
      </c>
      <c r="E12" s="2">
        <v>24300</v>
      </c>
      <c r="F12" s="2">
        <v>3000</v>
      </c>
      <c r="G12" s="2">
        <v>4444</v>
      </c>
      <c r="H12" s="2">
        <v>3000</v>
      </c>
      <c r="I12" s="2">
        <v>25225</v>
      </c>
      <c r="J12" s="2">
        <v>25525</v>
      </c>
      <c r="K12" s="2">
        <v>25525</v>
      </c>
      <c r="L12" s="2">
        <v>25525</v>
      </c>
      <c r="M12" s="2">
        <v>19175</v>
      </c>
      <c r="N12" s="2">
        <v>19175</v>
      </c>
    </row>
    <row r="13" spans="1:14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">
      <c r="A14" s="46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x14ac:dyDescent="0.2">
      <c r="A15" s="49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x14ac:dyDescent="0.2">
      <c r="A16" s="13" t="s">
        <v>14</v>
      </c>
      <c r="B16" s="4">
        <v>170.56000000000003</v>
      </c>
      <c r="C16" s="4">
        <v>186.79000000000002</v>
      </c>
      <c r="D16" s="4">
        <v>186.54999999999998</v>
      </c>
      <c r="E16" s="4">
        <v>254.01000000000002</v>
      </c>
      <c r="F16" s="4">
        <v>306.69</v>
      </c>
      <c r="G16" s="4">
        <v>324.09000000000009</v>
      </c>
      <c r="H16" s="4">
        <v>294.93000000000006</v>
      </c>
      <c r="I16" s="4">
        <v>98.310000000000016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3" t="s">
        <v>25</v>
      </c>
      <c r="B17" s="4"/>
      <c r="C17" s="4"/>
      <c r="D17" s="4"/>
      <c r="E17" s="4">
        <v>3600</v>
      </c>
      <c r="F17" s="4"/>
      <c r="G17" s="4"/>
      <c r="H17" s="4"/>
      <c r="I17" s="4"/>
      <c r="J17" s="4">
        <v>3600</v>
      </c>
      <c r="K17" s="4"/>
      <c r="L17" s="4"/>
      <c r="M17" s="4"/>
      <c r="N17" s="4"/>
    </row>
    <row r="18" spans="1:14" x14ac:dyDescent="0.2">
      <c r="A18" s="13" t="s">
        <v>35</v>
      </c>
      <c r="B18" s="4"/>
      <c r="C18" s="4">
        <v>410</v>
      </c>
      <c r="D18" s="4">
        <v>273.75</v>
      </c>
      <c r="E18" s="4">
        <v>1500</v>
      </c>
      <c r="F18" s="4"/>
      <c r="G18" s="4">
        <v>182.68</v>
      </c>
      <c r="H18" s="4">
        <v>291.60750000000002</v>
      </c>
      <c r="I18" s="4">
        <v>352</v>
      </c>
      <c r="J18" s="4">
        <v>350</v>
      </c>
      <c r="K18" s="4">
        <v>350</v>
      </c>
      <c r="L18" s="4">
        <v>350</v>
      </c>
      <c r="M18" s="4">
        <v>350</v>
      </c>
      <c r="N18" s="4">
        <v>349.92900000000003</v>
      </c>
    </row>
    <row r="19" spans="1:14" ht="22.5" x14ac:dyDescent="0.2">
      <c r="A19" s="13" t="s">
        <v>36</v>
      </c>
      <c r="B19" s="4">
        <v>500</v>
      </c>
      <c r="C19" s="4">
        <v>470</v>
      </c>
      <c r="D19" s="4">
        <v>450</v>
      </c>
      <c r="E19" s="4">
        <v>1070</v>
      </c>
      <c r="F19" s="4">
        <v>510</v>
      </c>
      <c r="G19" s="4">
        <v>195</v>
      </c>
      <c r="H19" s="4">
        <v>630</v>
      </c>
      <c r="I19" s="4">
        <v>800</v>
      </c>
      <c r="J19" s="4">
        <v>800</v>
      </c>
      <c r="K19" s="4">
        <v>800</v>
      </c>
      <c r="L19" s="4">
        <v>800</v>
      </c>
      <c r="M19" s="4">
        <v>800</v>
      </c>
      <c r="N19" s="4">
        <v>800</v>
      </c>
    </row>
    <row r="20" spans="1:14" x14ac:dyDescent="0.2">
      <c r="A20" s="13" t="s">
        <v>16</v>
      </c>
      <c r="B20" s="4">
        <v>205.5</v>
      </c>
      <c r="C20" s="4"/>
      <c r="D20" s="4"/>
      <c r="E20" s="4"/>
      <c r="F20" s="4"/>
      <c r="G20" s="4"/>
      <c r="H20" s="4">
        <v>193.4</v>
      </c>
      <c r="I20" s="4">
        <v>137</v>
      </c>
      <c r="J20" s="4">
        <v>150</v>
      </c>
      <c r="K20" s="4">
        <v>150</v>
      </c>
      <c r="L20" s="4">
        <v>150</v>
      </c>
      <c r="M20" s="4">
        <v>150</v>
      </c>
      <c r="N20" s="4">
        <v>150</v>
      </c>
    </row>
    <row r="21" spans="1:14" ht="22.5" x14ac:dyDescent="0.2">
      <c r="A21" s="13" t="s">
        <v>37</v>
      </c>
      <c r="B21" s="4"/>
      <c r="C21" s="4"/>
      <c r="D21" s="4"/>
      <c r="E21" s="4">
        <v>8500</v>
      </c>
      <c r="F21" s="4"/>
      <c r="G21" s="4"/>
      <c r="H21" s="4"/>
      <c r="I21" s="4">
        <v>300</v>
      </c>
      <c r="J21" s="4">
        <v>300</v>
      </c>
      <c r="K21" s="4">
        <v>300</v>
      </c>
      <c r="L21" s="4">
        <v>300</v>
      </c>
      <c r="M21" s="4">
        <v>300</v>
      </c>
      <c r="N21" s="4">
        <v>300</v>
      </c>
    </row>
    <row r="22" spans="1:14" x14ac:dyDescent="0.2">
      <c r="A22" s="13" t="s">
        <v>20</v>
      </c>
      <c r="B22" s="4"/>
      <c r="C22" s="4"/>
      <c r="D22" s="4">
        <v>2665</v>
      </c>
      <c r="E22" s="4"/>
      <c r="F22" s="4">
        <v>1000</v>
      </c>
      <c r="G22" s="4"/>
      <c r="H22" s="4"/>
      <c r="I22" s="4">
        <v>500</v>
      </c>
      <c r="J22" s="4">
        <v>500</v>
      </c>
      <c r="K22" s="4"/>
      <c r="L22" s="4">
        <v>500</v>
      </c>
      <c r="M22" s="4">
        <v>500</v>
      </c>
      <c r="N22" s="4"/>
    </row>
    <row r="23" spans="1:14" x14ac:dyDescent="0.2">
      <c r="A23" s="13" t="s">
        <v>6</v>
      </c>
      <c r="B23" s="4"/>
      <c r="C23" s="4"/>
      <c r="D23" s="4">
        <v>1325</v>
      </c>
      <c r="E23" s="4"/>
      <c r="F23" s="4"/>
      <c r="G23" s="4"/>
      <c r="H23" s="4"/>
      <c r="I23" s="4">
        <v>112</v>
      </c>
      <c r="J23" s="4"/>
      <c r="K23" s="4">
        <v>150</v>
      </c>
      <c r="L23" s="4"/>
      <c r="M23" s="4">
        <v>1500</v>
      </c>
      <c r="N23" s="4"/>
    </row>
    <row r="24" spans="1:14" x14ac:dyDescent="0.2">
      <c r="A24" s="13" t="s">
        <v>21</v>
      </c>
      <c r="B24" s="4"/>
      <c r="C24" s="4"/>
      <c r="D24" s="4"/>
      <c r="E24" s="4">
        <v>507.55999999999995</v>
      </c>
      <c r="F24" s="4"/>
      <c r="G24" s="4"/>
      <c r="H24" s="4"/>
      <c r="I24" s="4">
        <v>707.56</v>
      </c>
      <c r="J24" s="4"/>
      <c r="K24" s="4"/>
      <c r="L24" s="4"/>
      <c r="M24" s="4"/>
      <c r="N24" s="4">
        <v>708</v>
      </c>
    </row>
    <row r="25" spans="1:14" x14ac:dyDescent="0.2">
      <c r="A25" s="13" t="s">
        <v>22</v>
      </c>
      <c r="B25" s="4"/>
      <c r="C25" s="4"/>
      <c r="D25" s="4"/>
      <c r="E25" s="4">
        <v>230.51</v>
      </c>
      <c r="F25" s="4"/>
      <c r="G25" s="4"/>
      <c r="H25" s="4"/>
      <c r="I25" s="4"/>
      <c r="J25" s="4">
        <v>280</v>
      </c>
      <c r="K25" s="4"/>
      <c r="L25" s="4"/>
      <c r="M25" s="4"/>
      <c r="N25" s="4">
        <v>280</v>
      </c>
    </row>
    <row r="26" spans="1:14" x14ac:dyDescent="0.2">
      <c r="A26" s="13" t="s">
        <v>38</v>
      </c>
      <c r="B26" s="4">
        <v>795</v>
      </c>
      <c r="C26" s="4">
        <v>811</v>
      </c>
      <c r="D26" s="4"/>
      <c r="E26" s="4"/>
      <c r="F26" s="4"/>
      <c r="G26" s="4">
        <v>250</v>
      </c>
      <c r="H26" s="4"/>
      <c r="I26" s="4" t="s">
        <v>39</v>
      </c>
      <c r="J26" s="4"/>
      <c r="K26" s="4">
        <v>800</v>
      </c>
      <c r="L26" s="4"/>
      <c r="M26" s="4">
        <v>800</v>
      </c>
      <c r="N26" s="4"/>
    </row>
    <row r="27" spans="1:14" x14ac:dyDescent="0.2">
      <c r="A27" s="13" t="s">
        <v>40</v>
      </c>
      <c r="B27" s="4">
        <v>191.96</v>
      </c>
      <c r="C27" s="4">
        <v>2111</v>
      </c>
      <c r="D27" s="4"/>
      <c r="E27" s="4">
        <v>0</v>
      </c>
      <c r="F27" s="4"/>
      <c r="G27" s="4">
        <v>185</v>
      </c>
      <c r="H27" s="4"/>
      <c r="I27" s="4"/>
      <c r="J27" s="4"/>
      <c r="K27" s="4">
        <v>200</v>
      </c>
      <c r="L27" s="4"/>
      <c r="M27" s="4">
        <v>2500</v>
      </c>
      <c r="N27" s="4"/>
    </row>
    <row r="28" spans="1:14" ht="22.5" x14ac:dyDescent="0.2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>
        <v>2000</v>
      </c>
      <c r="L28" s="4"/>
      <c r="M28" s="4">
        <v>2000</v>
      </c>
      <c r="N28" s="4"/>
    </row>
    <row r="29" spans="1:14" x14ac:dyDescent="0.2">
      <c r="A29" s="13" t="s">
        <v>26</v>
      </c>
      <c r="B29" s="4"/>
      <c r="C29" s="4"/>
      <c r="D29" s="4"/>
      <c r="E29" s="4">
        <v>7250</v>
      </c>
      <c r="F29" s="4"/>
      <c r="G29" s="4"/>
      <c r="H29" s="4"/>
      <c r="I29" s="4"/>
      <c r="J29" s="4">
        <v>1500</v>
      </c>
      <c r="K29" s="4"/>
      <c r="L29" s="4">
        <v>200</v>
      </c>
      <c r="M29" s="4"/>
      <c r="N29" s="4">
        <v>3000</v>
      </c>
    </row>
    <row r="30" spans="1:14" x14ac:dyDescent="0.2">
      <c r="A30" s="13" t="s">
        <v>28</v>
      </c>
      <c r="B30" s="4"/>
      <c r="C30" s="4"/>
      <c r="D30" s="4"/>
      <c r="E30" s="4"/>
      <c r="F30" s="4"/>
      <c r="G30" s="4">
        <v>234.85</v>
      </c>
      <c r="H30" s="4"/>
      <c r="I30" s="4"/>
      <c r="J30" s="4"/>
      <c r="K30" s="4"/>
      <c r="L30" s="4"/>
      <c r="M30" s="4"/>
      <c r="N30" s="4">
        <v>250</v>
      </c>
    </row>
    <row r="31" spans="1:14" x14ac:dyDescent="0.2">
      <c r="A31" s="13" t="s">
        <v>29</v>
      </c>
      <c r="B31" s="4"/>
      <c r="C31" s="4"/>
      <c r="D31" s="4"/>
      <c r="E31" s="4"/>
      <c r="F31" s="4"/>
      <c r="G31" s="4"/>
      <c r="H31" s="4"/>
      <c r="I31" s="4"/>
      <c r="J31" s="4">
        <v>14730.666666666666</v>
      </c>
      <c r="K31" s="4"/>
      <c r="M31" s="4">
        <v>15000</v>
      </c>
      <c r="N31" s="4"/>
    </row>
    <row r="32" spans="1:14" x14ac:dyDescent="0.2">
      <c r="A32" s="13" t="s">
        <v>30</v>
      </c>
      <c r="B32" s="4"/>
      <c r="C32" s="4"/>
      <c r="D32" s="4"/>
      <c r="E32" s="4"/>
      <c r="F32" s="4"/>
      <c r="G32" s="4"/>
      <c r="H32" s="4"/>
      <c r="I32" s="4"/>
      <c r="K32" s="4">
        <v>4635</v>
      </c>
      <c r="L32" s="4"/>
      <c r="M32" s="4"/>
      <c r="N32" s="4"/>
    </row>
    <row r="33" spans="1:14" x14ac:dyDescent="0.2">
      <c r="A33" s="14" t="s">
        <v>41</v>
      </c>
      <c r="B33" s="4"/>
      <c r="C33" s="4"/>
      <c r="D33" s="4"/>
      <c r="E33" s="4">
        <v>84.7</v>
      </c>
      <c r="F33" s="4"/>
      <c r="G33" s="4"/>
      <c r="H33" s="4"/>
      <c r="I33" s="4" t="s">
        <v>39</v>
      </c>
      <c r="J33" s="4"/>
      <c r="K33" s="4">
        <v>2000</v>
      </c>
      <c r="L33" s="4">
        <v>2000</v>
      </c>
      <c r="M33" s="4">
        <v>500</v>
      </c>
      <c r="N33" s="4">
        <v>500</v>
      </c>
    </row>
    <row r="34" spans="1:14" x14ac:dyDescent="0.2">
      <c r="A34" s="13" t="s">
        <v>42</v>
      </c>
      <c r="B34" s="4"/>
      <c r="C34" s="4"/>
      <c r="D34" s="4"/>
      <c r="E34" s="4"/>
      <c r="F34" s="4"/>
      <c r="G34" s="4">
        <v>265.08</v>
      </c>
      <c r="H34" s="4"/>
      <c r="I34" s="4"/>
      <c r="J34" s="4"/>
      <c r="K34" s="4">
        <v>300</v>
      </c>
      <c r="L34" s="4"/>
      <c r="M34" s="4"/>
      <c r="N34" s="4"/>
    </row>
    <row r="35" spans="1:14" x14ac:dyDescent="0.2">
      <c r="A35" s="13" t="s">
        <v>15</v>
      </c>
      <c r="B35" s="4">
        <v>500</v>
      </c>
      <c r="C35" s="4">
        <v>600</v>
      </c>
      <c r="D35" s="4">
        <v>500</v>
      </c>
      <c r="E35" s="4">
        <v>600</v>
      </c>
      <c r="F35" s="4">
        <v>600</v>
      </c>
      <c r="G35" s="4">
        <v>765.5</v>
      </c>
      <c r="H35" s="4">
        <v>600</v>
      </c>
      <c r="I35" s="4" t="s">
        <v>39</v>
      </c>
      <c r="J35" s="4">
        <v>750</v>
      </c>
      <c r="K35" s="4">
        <v>750</v>
      </c>
      <c r="L35" s="4">
        <v>750</v>
      </c>
      <c r="M35" s="4">
        <v>750</v>
      </c>
      <c r="N35" s="4">
        <v>750</v>
      </c>
    </row>
    <row r="36" spans="1:14" x14ac:dyDescent="0.2">
      <c r="A36" s="13" t="s">
        <v>32</v>
      </c>
      <c r="B36" s="4"/>
      <c r="C36" s="4"/>
      <c r="D36" s="4"/>
      <c r="E36" s="4"/>
      <c r="F36" s="4"/>
      <c r="G36" s="4"/>
      <c r="H36" s="4"/>
      <c r="I36" s="4"/>
      <c r="J36" s="4">
        <v>1000</v>
      </c>
      <c r="K36" s="4">
        <v>480</v>
      </c>
      <c r="L36" s="4">
        <v>480</v>
      </c>
      <c r="M36" s="4">
        <v>480</v>
      </c>
      <c r="N36" s="4">
        <v>480</v>
      </c>
    </row>
    <row r="37" spans="1:14" x14ac:dyDescent="0.2">
      <c r="A37" s="13" t="s">
        <v>23</v>
      </c>
      <c r="B37" s="4">
        <v>90</v>
      </c>
      <c r="C37" s="4">
        <v>115</v>
      </c>
      <c r="D37" s="4">
        <v>100</v>
      </c>
      <c r="E37" s="4">
        <v>100</v>
      </c>
      <c r="F37" s="4"/>
      <c r="G37" s="4">
        <v>1000</v>
      </c>
      <c r="H37" s="4">
        <v>110</v>
      </c>
      <c r="I37" s="4"/>
      <c r="J37" s="4"/>
      <c r="K37" s="4"/>
      <c r="L37" s="4">
        <v>1000</v>
      </c>
      <c r="M37" s="4"/>
      <c r="N37" s="4"/>
    </row>
    <row r="38" spans="1:14" x14ac:dyDescent="0.2">
      <c r="A38" s="13" t="s">
        <v>27</v>
      </c>
      <c r="B38" s="4"/>
      <c r="C38" s="4"/>
      <c r="D38" s="4"/>
      <c r="E38" s="4"/>
      <c r="F38" s="4"/>
      <c r="G38" s="4"/>
      <c r="H38" s="4"/>
      <c r="I38" s="4"/>
      <c r="J38" s="4">
        <v>350</v>
      </c>
      <c r="K38" s="4">
        <v>350</v>
      </c>
      <c r="L38" s="4">
        <v>350</v>
      </c>
      <c r="M38" s="4">
        <v>350</v>
      </c>
      <c r="N38" s="4">
        <v>350</v>
      </c>
    </row>
    <row r="39" spans="1:14" x14ac:dyDescent="0.2">
      <c r="A39" s="13" t="s">
        <v>17</v>
      </c>
      <c r="B39" s="4">
        <v>46.62</v>
      </c>
      <c r="C39" s="4">
        <v>457.78</v>
      </c>
      <c r="D39" s="4">
        <v>290.78000000000003</v>
      </c>
      <c r="E39" s="4">
        <v>342.5</v>
      </c>
      <c r="F39" s="4">
        <v>30.86</v>
      </c>
      <c r="G39" s="4">
        <v>65.61</v>
      </c>
      <c r="H39" s="4">
        <v>156.26</v>
      </c>
      <c r="I39" s="4">
        <v>156.26</v>
      </c>
      <c r="J39" s="4">
        <v>156.26</v>
      </c>
      <c r="K39" s="4">
        <v>156.26</v>
      </c>
      <c r="L39" s="4">
        <v>175</v>
      </c>
      <c r="M39" s="4">
        <v>175</v>
      </c>
      <c r="N39" s="4">
        <v>175</v>
      </c>
    </row>
    <row r="40" spans="1:14" x14ac:dyDescent="0.2">
      <c r="A40" s="13" t="s">
        <v>31</v>
      </c>
      <c r="B40" s="4"/>
      <c r="C40" s="4"/>
      <c r="D40" s="4"/>
      <c r="E40" s="4"/>
      <c r="F40" s="4"/>
      <c r="G40" s="4"/>
      <c r="H40" s="4"/>
      <c r="I40" s="4"/>
      <c r="J40" s="4" t="s">
        <v>39</v>
      </c>
      <c r="K40" s="4" t="s">
        <v>39</v>
      </c>
      <c r="L40" s="4" t="s">
        <v>39</v>
      </c>
      <c r="M40" s="4" t="s">
        <v>39</v>
      </c>
      <c r="N40" s="4" t="s">
        <v>39</v>
      </c>
    </row>
    <row r="41" spans="1:14" ht="21.75" x14ac:dyDescent="0.2">
      <c r="A41" s="18" t="s">
        <v>43</v>
      </c>
      <c r="B41" s="19">
        <f>SUM(B16:B40)</f>
        <v>2499.64</v>
      </c>
      <c r="C41" s="19">
        <f>SUM(C16:C40)</f>
        <v>5161.57</v>
      </c>
      <c r="D41" s="19">
        <f>SUM(D16:D40)</f>
        <v>5791.08</v>
      </c>
      <c r="E41" s="19">
        <f>SUM(E16:E40)</f>
        <v>24039.280000000002</v>
      </c>
      <c r="F41" s="19">
        <f>SUM(F16:F40)</f>
        <v>2447.5500000000002</v>
      </c>
      <c r="G41" s="19">
        <f t="shared" ref="G41:N41" si="1">SUM(G16:G40)</f>
        <v>3467.81</v>
      </c>
      <c r="H41" s="19">
        <f t="shared" si="1"/>
        <v>2276.1975000000002</v>
      </c>
      <c r="I41" s="19">
        <f t="shared" si="1"/>
        <v>3163.13</v>
      </c>
      <c r="J41" s="19">
        <f t="shared" si="1"/>
        <v>24466.926666666663</v>
      </c>
      <c r="K41" s="19">
        <f t="shared" si="1"/>
        <v>13421.26</v>
      </c>
      <c r="L41" s="19">
        <f t="shared" si="1"/>
        <v>7055</v>
      </c>
      <c r="M41" s="19">
        <f t="shared" si="1"/>
        <v>26155</v>
      </c>
      <c r="N41" s="19">
        <f t="shared" si="1"/>
        <v>8092.9290000000001</v>
      </c>
    </row>
    <row r="42" spans="1:14" x14ac:dyDescent="0.2">
      <c r="A42" s="49" t="s">
        <v>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 x14ac:dyDescent="0.2">
      <c r="A43" s="13" t="s">
        <v>1</v>
      </c>
      <c r="B43" s="4"/>
      <c r="C43" s="4"/>
      <c r="D43" s="4"/>
      <c r="E43" s="4"/>
      <c r="F43" s="4">
        <v>150.69</v>
      </c>
      <c r="G43" s="4"/>
      <c r="H43" s="4">
        <v>75.150000000000006</v>
      </c>
      <c r="I43" s="4" t="s">
        <v>39</v>
      </c>
      <c r="J43" s="4">
        <v>125</v>
      </c>
      <c r="K43" s="4">
        <v>125</v>
      </c>
      <c r="L43" s="4">
        <v>125</v>
      </c>
      <c r="M43" s="4">
        <v>125</v>
      </c>
      <c r="N43" s="4">
        <v>125</v>
      </c>
    </row>
    <row r="44" spans="1:14" x14ac:dyDescent="0.2">
      <c r="A44" s="13" t="s">
        <v>33</v>
      </c>
      <c r="B44" s="4"/>
      <c r="C44" s="4"/>
      <c r="D44" s="4"/>
      <c r="E44" s="4"/>
      <c r="F44" s="4"/>
      <c r="G44" s="4"/>
      <c r="H44" s="4"/>
      <c r="I44" s="4" t="s">
        <v>39</v>
      </c>
      <c r="J44" s="4">
        <v>200</v>
      </c>
      <c r="K44" s="4">
        <v>200</v>
      </c>
      <c r="L44" s="4">
        <v>200</v>
      </c>
      <c r="M44" s="4">
        <v>200</v>
      </c>
      <c r="N44" s="4">
        <v>200</v>
      </c>
    </row>
    <row r="45" spans="1:14" x14ac:dyDescent="0.2">
      <c r="A45" s="13" t="s">
        <v>44</v>
      </c>
      <c r="B45" s="4"/>
      <c r="C45" s="4">
        <v>39.99</v>
      </c>
      <c r="D45" s="4"/>
      <c r="E45" s="4"/>
      <c r="F45" s="4"/>
      <c r="G45" s="4">
        <v>0</v>
      </c>
      <c r="H45" s="4"/>
      <c r="I45" s="4" t="s">
        <v>39</v>
      </c>
      <c r="J45" s="4">
        <v>125</v>
      </c>
      <c r="K45" s="4">
        <v>125</v>
      </c>
      <c r="L45" s="4">
        <v>125</v>
      </c>
      <c r="M45" s="4">
        <v>125</v>
      </c>
      <c r="N45" s="4">
        <v>125</v>
      </c>
    </row>
    <row r="46" spans="1:14" x14ac:dyDescent="0.2">
      <c r="A46" s="13" t="s">
        <v>2</v>
      </c>
      <c r="B46" s="4"/>
      <c r="C46" s="4"/>
      <c r="D46" s="4"/>
      <c r="E46" s="4"/>
      <c r="F46" s="4"/>
      <c r="G46" s="4"/>
      <c r="H46" s="4"/>
      <c r="I46" s="4" t="s">
        <v>39</v>
      </c>
      <c r="J46" s="4">
        <v>125</v>
      </c>
      <c r="K46" s="4">
        <v>125</v>
      </c>
      <c r="L46" s="4">
        <v>125</v>
      </c>
      <c r="M46" s="4">
        <v>125</v>
      </c>
      <c r="N46" s="4">
        <v>125</v>
      </c>
    </row>
    <row r="47" spans="1:14" x14ac:dyDescent="0.2">
      <c r="A47" s="18" t="s">
        <v>45</v>
      </c>
      <c r="B47" s="19">
        <f>SUM(B43:B46)</f>
        <v>0</v>
      </c>
      <c r="C47" s="19">
        <f>SUM(C43:C46)</f>
        <v>39.99</v>
      </c>
      <c r="D47" s="19">
        <f t="shared" ref="D47:E47" si="2">SUM(D43:D46)</f>
        <v>0</v>
      </c>
      <c r="E47" s="19">
        <f t="shared" si="2"/>
        <v>0</v>
      </c>
      <c r="F47" s="19">
        <f>SUM(F43:F46)</f>
        <v>150.69</v>
      </c>
      <c r="G47" s="19">
        <f t="shared" ref="G47" si="3">SUM(G43:G46)</f>
        <v>0</v>
      </c>
      <c r="H47" s="19">
        <f t="shared" ref="H47" si="4">SUM(H43:H46)</f>
        <v>75.150000000000006</v>
      </c>
      <c r="I47" s="19">
        <f t="shared" ref="I47" si="5">SUM(I43:I46)</f>
        <v>0</v>
      </c>
      <c r="J47" s="19">
        <f t="shared" ref="J47" si="6">SUM(J43:J46)</f>
        <v>575</v>
      </c>
      <c r="K47" s="19">
        <f t="shared" ref="K47" si="7">SUM(K43:K46)</f>
        <v>575</v>
      </c>
      <c r="L47" s="19">
        <f t="shared" ref="L47" si="8">SUM(L43:L46)</f>
        <v>575</v>
      </c>
      <c r="M47" s="19">
        <f t="shared" ref="M47" si="9">SUM(M43:M46)</f>
        <v>575</v>
      </c>
      <c r="N47" s="19">
        <f t="shared" ref="N47" si="10">SUM(N43:N46)</f>
        <v>575</v>
      </c>
    </row>
    <row r="48" spans="1:14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">
      <c r="A49" s="3" t="s">
        <v>7</v>
      </c>
      <c r="B49" s="2">
        <f>B47+B41</f>
        <v>2499.64</v>
      </c>
      <c r="C49" s="2">
        <f t="shared" ref="C49:N49" si="11">C47+C41</f>
        <v>5201.5599999999995</v>
      </c>
      <c r="D49" s="2">
        <f t="shared" si="11"/>
        <v>5791.08</v>
      </c>
      <c r="E49" s="2">
        <f t="shared" si="11"/>
        <v>24039.280000000002</v>
      </c>
      <c r="F49" s="2">
        <f t="shared" si="11"/>
        <v>2598.2400000000002</v>
      </c>
      <c r="G49" s="2">
        <f t="shared" si="11"/>
        <v>3467.81</v>
      </c>
      <c r="H49" s="2">
        <f t="shared" si="11"/>
        <v>2351.3475000000003</v>
      </c>
      <c r="I49" s="2">
        <f t="shared" si="11"/>
        <v>3163.13</v>
      </c>
      <c r="J49" s="2">
        <f t="shared" si="11"/>
        <v>25041.926666666663</v>
      </c>
      <c r="K49" s="2">
        <f t="shared" si="11"/>
        <v>13996.26</v>
      </c>
      <c r="L49" s="2">
        <f t="shared" si="11"/>
        <v>7630</v>
      </c>
      <c r="M49" s="2">
        <f t="shared" si="11"/>
        <v>26730</v>
      </c>
      <c r="N49" s="2">
        <f t="shared" si="11"/>
        <v>8667.9290000000001</v>
      </c>
    </row>
    <row r="50" spans="1:14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2">
      <c r="A51" s="17" t="s">
        <v>46</v>
      </c>
      <c r="B51" s="2">
        <v>500.35999999999967</v>
      </c>
      <c r="C51" s="2">
        <v>-2201.1999999999989</v>
      </c>
      <c r="D51" s="2">
        <v>-2791.08</v>
      </c>
      <c r="E51" s="2">
        <v>260.71999999999753</v>
      </c>
      <c r="F51" s="2">
        <v>401.75999999999976</v>
      </c>
      <c r="G51" s="2">
        <v>976.49000000000024</v>
      </c>
      <c r="H51" s="2">
        <v>648.65249999999969</v>
      </c>
      <c r="I51" s="2">
        <v>-2648.6966666666667</v>
      </c>
      <c r="J51" s="2">
        <v>1111.2324999999983</v>
      </c>
      <c r="K51" s="2">
        <v>1787.8400000000001</v>
      </c>
      <c r="L51" s="2">
        <v>912.57099999999991</v>
      </c>
      <c r="M51" s="2">
        <v>4339.5</v>
      </c>
      <c r="N51" s="2">
        <v>7617.5709999999999</v>
      </c>
    </row>
    <row r="52" spans="1:14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22.5" x14ac:dyDescent="0.2">
      <c r="A53" s="17" t="s">
        <v>47</v>
      </c>
      <c r="B53" s="8">
        <f>B51+B4</f>
        <v>5353.36</v>
      </c>
      <c r="C53" s="8">
        <f t="shared" ref="C53:N53" si="12">C51+C4</f>
        <v>3152.1600000000008</v>
      </c>
      <c r="D53" s="8">
        <f t="shared" si="12"/>
        <v>361.08000000000084</v>
      </c>
      <c r="E53" s="8">
        <f t="shared" si="12"/>
        <v>621.79999999999836</v>
      </c>
      <c r="F53" s="8">
        <f t="shared" si="12"/>
        <v>1023.5599999999981</v>
      </c>
      <c r="G53" s="8">
        <f t="shared" si="12"/>
        <v>2000.0499999999984</v>
      </c>
      <c r="H53" s="8">
        <f t="shared" si="12"/>
        <v>2648.7024999999981</v>
      </c>
      <c r="I53" s="8">
        <f t="shared" si="12"/>
        <v>5.8333333313385083E-3</v>
      </c>
      <c r="J53" s="8">
        <f t="shared" si="12"/>
        <v>1111.2383333333296</v>
      </c>
      <c r="K53" s="8">
        <f t="shared" si="12"/>
        <v>2899.0783333333297</v>
      </c>
      <c r="L53" s="8">
        <f t="shared" si="12"/>
        <v>3811.6493333333297</v>
      </c>
      <c r="M53" s="8">
        <f t="shared" si="12"/>
        <v>8151.1493333333292</v>
      </c>
      <c r="N53" s="8">
        <f t="shared" si="12"/>
        <v>15768.720333333329</v>
      </c>
    </row>
    <row r="54" spans="1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mergeCells count="12">
    <mergeCell ref="A48:N48"/>
    <mergeCell ref="A50:N50"/>
    <mergeCell ref="A52:N52"/>
    <mergeCell ref="A14:N14"/>
    <mergeCell ref="A15:N15"/>
    <mergeCell ref="A42:N42"/>
    <mergeCell ref="A1:N1"/>
    <mergeCell ref="B2:H2"/>
    <mergeCell ref="J2:N2"/>
    <mergeCell ref="A5:N5"/>
    <mergeCell ref="A13:N13"/>
    <mergeCell ref="A6:N6"/>
  </mergeCells>
  <pageMargins left="0.25" right="0.25" top="0.2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>
      <selection activeCell="A54" sqref="A54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ht="11.25" customHeight="1" x14ac:dyDescent="0.2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3" t="s">
        <v>73</v>
      </c>
      <c r="M1" s="53"/>
      <c r="N1" s="53"/>
      <c r="O1" s="53"/>
      <c r="P1" s="26">
        <v>275</v>
      </c>
    </row>
    <row r="2" spans="1:16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 t="s">
        <v>71</v>
      </c>
      <c r="M2" s="55"/>
      <c r="N2" s="55"/>
      <c r="O2" s="55"/>
      <c r="P2" s="23">
        <v>127</v>
      </c>
    </row>
    <row r="3" spans="1:16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6"/>
      <c r="M3" s="56"/>
      <c r="N3" s="56"/>
      <c r="O3" s="37" t="s">
        <v>87</v>
      </c>
      <c r="P3" s="26">
        <v>150</v>
      </c>
    </row>
    <row r="4" spans="1:16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6"/>
      <c r="M4" s="56"/>
      <c r="N4" s="56"/>
      <c r="O4" s="37" t="s">
        <v>89</v>
      </c>
      <c r="P4" s="26">
        <v>100</v>
      </c>
    </row>
    <row r="5" spans="1:16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6"/>
      <c r="M5" s="56"/>
      <c r="N5" s="56"/>
      <c r="O5" s="37" t="s">
        <v>88</v>
      </c>
      <c r="P5" s="26">
        <v>50</v>
      </c>
    </row>
    <row r="6" spans="1:16" ht="11.25" customHeight="1" x14ac:dyDescent="0.2">
      <c r="A6" s="39"/>
      <c r="B6" s="52" t="s">
        <v>84</v>
      </c>
      <c r="C6" s="52"/>
      <c r="D6" s="52"/>
      <c r="E6" s="52"/>
      <c r="F6" s="52"/>
      <c r="G6" s="52"/>
      <c r="H6" s="52"/>
      <c r="I6" s="52"/>
      <c r="J6" s="40" t="s">
        <v>85</v>
      </c>
      <c r="K6" s="41"/>
      <c r="L6" s="41"/>
      <c r="M6" s="41"/>
      <c r="N6" s="41"/>
      <c r="O6" s="41"/>
      <c r="P6" s="42"/>
    </row>
    <row r="7" spans="1:16" s="12" customFormat="1" x14ac:dyDescent="0.2">
      <c r="A7" s="39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  <c r="J7" s="36">
        <v>2013</v>
      </c>
      <c r="K7" s="1">
        <v>2014</v>
      </c>
      <c r="L7" s="1">
        <v>2015</v>
      </c>
      <c r="M7" s="1">
        <v>2016</v>
      </c>
      <c r="N7" s="1">
        <v>2017</v>
      </c>
      <c r="O7" s="1">
        <v>2018</v>
      </c>
      <c r="P7" s="1">
        <v>2019</v>
      </c>
    </row>
    <row r="8" spans="1:16" x14ac:dyDescent="0.2">
      <c r="A8" s="29" t="s">
        <v>10</v>
      </c>
      <c r="B8" s="30">
        <v>4853</v>
      </c>
      <c r="C8" s="30">
        <f>B48</f>
        <v>5353.3600000000006</v>
      </c>
      <c r="D8" s="30">
        <f t="shared" ref="D8:N8" si="0">C48</f>
        <v>3191.7900000000009</v>
      </c>
      <c r="E8" s="30">
        <f t="shared" si="0"/>
        <v>400.71000000000095</v>
      </c>
      <c r="F8" s="30">
        <f t="shared" si="0"/>
        <v>661.42999999999847</v>
      </c>
      <c r="G8" s="30">
        <f t="shared" si="0"/>
        <v>1213.8799999999983</v>
      </c>
      <c r="H8" s="30">
        <f t="shared" si="0"/>
        <v>2190.0699999999983</v>
      </c>
      <c r="I8" s="30">
        <f t="shared" si="0"/>
        <v>2913.8724999999981</v>
      </c>
      <c r="J8" s="30">
        <f>I48</f>
        <v>3198.6124999999979</v>
      </c>
      <c r="K8" s="30">
        <f t="shared" si="0"/>
        <v>1509.6124999999979</v>
      </c>
      <c r="L8" s="30">
        <f t="shared" si="0"/>
        <v>3669.6124999999979</v>
      </c>
      <c r="M8" s="30">
        <f t="shared" si="0"/>
        <v>7554.6124999999975</v>
      </c>
      <c r="N8" s="30">
        <f t="shared" si="0"/>
        <v>514.61249999999745</v>
      </c>
      <c r="O8" s="30">
        <f t="shared" ref="O8" si="1">N48</f>
        <v>1969.6834999999974</v>
      </c>
      <c r="P8" s="30">
        <f t="shared" ref="P8" si="2">O48</f>
        <v>5744.7544999999973</v>
      </c>
    </row>
    <row r="9" spans="1:16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x14ac:dyDescent="0.2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x14ac:dyDescent="0.2">
      <c r="A11" s="13" t="s">
        <v>72</v>
      </c>
      <c r="B11" s="4">
        <v>3000</v>
      </c>
      <c r="C11" s="4">
        <v>3000</v>
      </c>
      <c r="D11" s="4">
        <v>3000</v>
      </c>
      <c r="E11" s="4">
        <v>3000</v>
      </c>
      <c r="F11" s="4">
        <v>3000</v>
      </c>
      <c r="G11" s="4">
        <v>3000</v>
      </c>
      <c r="H11" s="4">
        <v>3000</v>
      </c>
      <c r="I11" s="4">
        <v>3000</v>
      </c>
      <c r="J11" s="4">
        <v>3000</v>
      </c>
      <c r="K11" s="7">
        <f>P1*12</f>
        <v>3300</v>
      </c>
      <c r="L11" s="7">
        <f>12*P1</f>
        <v>3300</v>
      </c>
      <c r="M11" s="7">
        <f>12*P1</f>
        <v>3300</v>
      </c>
      <c r="N11" s="7">
        <f>12*P1</f>
        <v>3300</v>
      </c>
      <c r="O11" s="7">
        <f>12*P1</f>
        <v>3300</v>
      </c>
      <c r="P11" s="7">
        <f>12*P1</f>
        <v>3300</v>
      </c>
    </row>
    <row r="12" spans="1:16" x14ac:dyDescent="0.2">
      <c r="A12" s="13" t="s">
        <v>18</v>
      </c>
      <c r="B12" s="4"/>
      <c r="C12" s="4"/>
      <c r="D12" s="4"/>
      <c r="E12" s="4"/>
      <c r="F12" s="4"/>
      <c r="G12" s="4">
        <v>1444</v>
      </c>
      <c r="H12" s="4"/>
      <c r="I12" s="4"/>
      <c r="J12" s="4">
        <v>276</v>
      </c>
      <c r="K12" s="4"/>
      <c r="L12" s="4"/>
      <c r="M12" s="4"/>
      <c r="N12" s="4"/>
      <c r="O12" s="35"/>
      <c r="P12" s="35"/>
    </row>
    <row r="13" spans="1:16" x14ac:dyDescent="0.2">
      <c r="A13" s="13" t="s">
        <v>19</v>
      </c>
      <c r="B13" s="4"/>
      <c r="C13" s="4"/>
      <c r="D13" s="4"/>
      <c r="E13" s="4">
        <v>21300</v>
      </c>
      <c r="F13" s="4"/>
      <c r="G13" s="4"/>
      <c r="H13" s="4"/>
      <c r="I13" s="4"/>
      <c r="J13" s="4"/>
      <c r="K13" s="4"/>
      <c r="L13" s="4"/>
      <c r="M13" s="4"/>
      <c r="N13" s="4"/>
      <c r="O13" s="35"/>
      <c r="P13" s="35"/>
    </row>
    <row r="14" spans="1:16" x14ac:dyDescent="0.2">
      <c r="A14" s="13" t="s">
        <v>70</v>
      </c>
      <c r="B14" s="4"/>
      <c r="C14" s="4"/>
      <c r="D14" s="4"/>
      <c r="E14" s="4"/>
      <c r="F14" s="4"/>
      <c r="G14" s="4"/>
      <c r="H14" s="4"/>
      <c r="I14" s="4">
        <v>3000</v>
      </c>
      <c r="J14" s="4"/>
      <c r="K14" s="4"/>
      <c r="L14" s="4"/>
      <c r="M14" s="4"/>
      <c r="N14" s="4"/>
      <c r="O14" s="35"/>
      <c r="P14" s="35"/>
    </row>
    <row r="15" spans="1:16" x14ac:dyDescent="0.2">
      <c r="A15" s="13" t="s">
        <v>13</v>
      </c>
      <c r="B15" s="4"/>
      <c r="C15" s="4"/>
      <c r="D15" s="4"/>
      <c r="E15" s="4"/>
      <c r="F15" s="4"/>
      <c r="G15" s="4"/>
      <c r="H15" s="4"/>
      <c r="I15" s="4"/>
      <c r="J15" s="5">
        <f>P2*P3</f>
        <v>19050</v>
      </c>
      <c r="K15" s="5">
        <f>P2*P4</f>
        <v>12700</v>
      </c>
      <c r="L15" s="5">
        <f>P2*P4</f>
        <v>12700</v>
      </c>
      <c r="M15" s="5">
        <f>P2*P4</f>
        <v>12700</v>
      </c>
      <c r="N15" s="5">
        <f>P2*P4</f>
        <v>12700</v>
      </c>
      <c r="O15" s="5">
        <f>P2*P5</f>
        <v>6350</v>
      </c>
      <c r="P15" s="5">
        <f>P2*P5</f>
        <v>6350</v>
      </c>
    </row>
    <row r="16" spans="1:16" x14ac:dyDescent="0.2">
      <c r="A16" s="29" t="s">
        <v>8</v>
      </c>
      <c r="B16" s="30">
        <f>SUM(B11:B15)</f>
        <v>3000</v>
      </c>
      <c r="C16" s="30">
        <f>SUM(C11:C15)</f>
        <v>3000</v>
      </c>
      <c r="D16" s="30">
        <f t="shared" ref="D16:O16" si="3">SUM(D11:D15)</f>
        <v>3000</v>
      </c>
      <c r="E16" s="30">
        <f t="shared" si="3"/>
        <v>24300</v>
      </c>
      <c r="F16" s="30">
        <f t="shared" si="3"/>
        <v>3000</v>
      </c>
      <c r="G16" s="30">
        <f t="shared" si="3"/>
        <v>4444</v>
      </c>
      <c r="H16" s="30">
        <f t="shared" si="3"/>
        <v>3000</v>
      </c>
      <c r="I16" s="30">
        <f t="shared" si="3"/>
        <v>6000</v>
      </c>
      <c r="J16" s="30">
        <f t="shared" si="3"/>
        <v>22326</v>
      </c>
      <c r="K16" s="30">
        <f t="shared" si="3"/>
        <v>16000</v>
      </c>
      <c r="L16" s="30">
        <f t="shared" si="3"/>
        <v>16000</v>
      </c>
      <c r="M16" s="30">
        <f t="shared" si="3"/>
        <v>16000</v>
      </c>
      <c r="N16" s="30">
        <f t="shared" si="3"/>
        <v>16000</v>
      </c>
      <c r="O16" s="30">
        <f t="shared" si="3"/>
        <v>9650</v>
      </c>
      <c r="P16" s="30">
        <f>P2*P5</f>
        <v>6350</v>
      </c>
    </row>
    <row r="17" spans="1:1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57" t="s">
        <v>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">
      <c r="A19" s="58" t="s">
        <v>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x14ac:dyDescent="0.2">
      <c r="A20" s="13" t="s">
        <v>14</v>
      </c>
      <c r="B20" s="4">
        <v>170.56000000000003</v>
      </c>
      <c r="C20" s="4">
        <v>186.79000000000002</v>
      </c>
      <c r="D20" s="4">
        <v>186.54999999999998</v>
      </c>
      <c r="E20" s="4">
        <v>254.01000000000002</v>
      </c>
      <c r="F20" s="4">
        <v>306.69</v>
      </c>
      <c r="G20" s="4">
        <v>324.09000000000009</v>
      </c>
      <c r="H20" s="4">
        <v>294.93000000000006</v>
      </c>
      <c r="I20" s="6">
        <v>98.310000000000016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">
      <c r="A21" s="13" t="s">
        <v>25</v>
      </c>
      <c r="B21" s="4"/>
      <c r="C21" s="4"/>
      <c r="D21" s="4"/>
      <c r="E21" s="4">
        <v>3600</v>
      </c>
      <c r="F21" s="4"/>
      <c r="G21" s="4"/>
      <c r="H21" s="4"/>
      <c r="I21" s="6"/>
      <c r="J21" s="4">
        <v>0</v>
      </c>
      <c r="K21" s="4">
        <v>0</v>
      </c>
      <c r="L21" s="4">
        <v>3600</v>
      </c>
      <c r="M21" s="4">
        <v>0</v>
      </c>
      <c r="N21" s="4">
        <v>0</v>
      </c>
      <c r="O21" s="4">
        <v>0</v>
      </c>
      <c r="P21" s="4">
        <v>0</v>
      </c>
    </row>
    <row r="22" spans="1:16" x14ac:dyDescent="0.2">
      <c r="A22" s="13" t="s">
        <v>35</v>
      </c>
      <c r="B22" s="4"/>
      <c r="C22" s="4">
        <v>410</v>
      </c>
      <c r="D22" s="4">
        <v>273.75</v>
      </c>
      <c r="E22" s="4">
        <v>1500</v>
      </c>
      <c r="F22" s="4"/>
      <c r="G22" s="4">
        <v>182.68</v>
      </c>
      <c r="H22" s="4">
        <v>291.60750000000002</v>
      </c>
      <c r="I22" s="6">
        <v>350</v>
      </c>
      <c r="J22" s="4">
        <v>350</v>
      </c>
      <c r="K22" s="4">
        <v>350</v>
      </c>
      <c r="L22" s="4">
        <v>350</v>
      </c>
      <c r="M22" s="4">
        <v>350</v>
      </c>
      <c r="N22" s="4">
        <v>349.92900000000003</v>
      </c>
      <c r="O22" s="4">
        <v>349.92900000000003</v>
      </c>
      <c r="P22" s="4">
        <v>349.92900000000003</v>
      </c>
    </row>
    <row r="23" spans="1:16" x14ac:dyDescent="0.2">
      <c r="A23" s="13" t="s">
        <v>36</v>
      </c>
      <c r="B23" s="4">
        <v>500</v>
      </c>
      <c r="C23" s="4">
        <v>470</v>
      </c>
      <c r="D23" s="4">
        <v>450</v>
      </c>
      <c r="E23" s="4">
        <v>1070</v>
      </c>
      <c r="F23" s="4">
        <v>510</v>
      </c>
      <c r="G23" s="4">
        <v>195</v>
      </c>
      <c r="H23" s="4">
        <v>630</v>
      </c>
      <c r="I23" s="6">
        <v>600</v>
      </c>
      <c r="J23" s="4">
        <v>700</v>
      </c>
      <c r="K23" s="4">
        <v>700</v>
      </c>
      <c r="L23" s="4">
        <v>750</v>
      </c>
      <c r="M23" s="4">
        <v>750</v>
      </c>
      <c r="N23" s="4">
        <v>800</v>
      </c>
      <c r="O23" s="4">
        <v>800</v>
      </c>
      <c r="P23" s="4">
        <v>850</v>
      </c>
    </row>
    <row r="24" spans="1:16" x14ac:dyDescent="0.2">
      <c r="A24" s="13" t="s">
        <v>16</v>
      </c>
      <c r="B24" s="4">
        <v>205.5</v>
      </c>
      <c r="C24" s="4"/>
      <c r="D24" s="4"/>
      <c r="E24" s="4"/>
      <c r="F24" s="4"/>
      <c r="G24" s="4"/>
      <c r="H24" s="6">
        <v>193.4</v>
      </c>
      <c r="I24" s="6">
        <f>484.62-I22</f>
        <v>134.62</v>
      </c>
      <c r="J24" s="4">
        <v>150</v>
      </c>
      <c r="K24" s="4">
        <v>150</v>
      </c>
      <c r="L24" s="4">
        <v>150</v>
      </c>
      <c r="M24" s="4">
        <v>150</v>
      </c>
      <c r="N24" s="4">
        <v>150</v>
      </c>
      <c r="O24" s="4">
        <v>150</v>
      </c>
      <c r="P24" s="4">
        <v>150</v>
      </c>
    </row>
    <row r="25" spans="1:16" x14ac:dyDescent="0.2">
      <c r="A25" s="13" t="s">
        <v>37</v>
      </c>
      <c r="B25" s="4"/>
      <c r="C25" s="4"/>
      <c r="D25" s="4"/>
      <c r="E25" s="4">
        <v>8500</v>
      </c>
      <c r="F25" s="4"/>
      <c r="G25" s="4"/>
      <c r="H25" s="6"/>
      <c r="I25" s="6">
        <f>75+150</f>
        <v>225</v>
      </c>
      <c r="J25" s="4">
        <v>200</v>
      </c>
      <c r="K25" s="4">
        <v>200</v>
      </c>
      <c r="L25" s="4">
        <v>200</v>
      </c>
      <c r="M25" s="4">
        <v>200</v>
      </c>
      <c r="N25" s="4">
        <v>250</v>
      </c>
      <c r="O25" s="4">
        <v>250</v>
      </c>
      <c r="P25" s="4">
        <v>300</v>
      </c>
    </row>
    <row r="26" spans="1:16" x14ac:dyDescent="0.2">
      <c r="A26" s="13" t="s">
        <v>20</v>
      </c>
      <c r="B26" s="4"/>
      <c r="C26" s="4"/>
      <c r="D26" s="4">
        <v>2665</v>
      </c>
      <c r="E26" s="4"/>
      <c r="F26" s="4">
        <v>1000</v>
      </c>
      <c r="G26" s="4"/>
      <c r="H26" s="6"/>
      <c r="I26" s="6"/>
      <c r="J26" s="4">
        <v>500</v>
      </c>
      <c r="K26" s="4">
        <v>0</v>
      </c>
      <c r="L26" s="4">
        <v>500</v>
      </c>
      <c r="M26" s="4">
        <v>0</v>
      </c>
      <c r="N26" s="4">
        <v>500</v>
      </c>
      <c r="O26" s="4">
        <v>500</v>
      </c>
      <c r="P26" s="4">
        <v>500</v>
      </c>
    </row>
    <row r="27" spans="1:16" x14ac:dyDescent="0.2">
      <c r="A27" s="13" t="s">
        <v>6</v>
      </c>
      <c r="B27" s="4"/>
      <c r="C27" s="4"/>
      <c r="D27" s="4">
        <v>1325</v>
      </c>
      <c r="E27" s="4"/>
      <c r="F27" s="4"/>
      <c r="G27" s="4"/>
      <c r="H27" s="6"/>
      <c r="I27" s="6">
        <v>112.47</v>
      </c>
      <c r="J27" s="4">
        <v>0</v>
      </c>
      <c r="K27" s="4">
        <v>150</v>
      </c>
      <c r="L27" s="4">
        <v>0</v>
      </c>
      <c r="M27" s="4">
        <v>1500</v>
      </c>
      <c r="N27" s="4">
        <v>0</v>
      </c>
      <c r="O27" s="4">
        <v>0</v>
      </c>
      <c r="P27" s="4">
        <v>0</v>
      </c>
    </row>
    <row r="28" spans="1:16" x14ac:dyDescent="0.2">
      <c r="A28" s="13" t="s">
        <v>21</v>
      </c>
      <c r="B28" s="4"/>
      <c r="C28" s="4"/>
      <c r="D28" s="4"/>
      <c r="E28" s="4">
        <v>507.55999999999995</v>
      </c>
      <c r="F28" s="4"/>
      <c r="G28" s="4"/>
      <c r="H28" s="6"/>
      <c r="I28" s="6"/>
      <c r="J28" s="4">
        <v>275</v>
      </c>
      <c r="K28" s="4">
        <v>0</v>
      </c>
      <c r="L28" s="4">
        <v>275</v>
      </c>
      <c r="M28" s="4">
        <v>0</v>
      </c>
      <c r="N28" s="4">
        <v>275</v>
      </c>
      <c r="O28" s="4">
        <v>275</v>
      </c>
      <c r="P28" s="4">
        <v>275</v>
      </c>
    </row>
    <row r="29" spans="1:16" x14ac:dyDescent="0.2">
      <c r="A29" s="13" t="s">
        <v>22</v>
      </c>
      <c r="B29" s="4"/>
      <c r="C29" s="4"/>
      <c r="D29" s="4"/>
      <c r="E29" s="4">
        <v>230.51</v>
      </c>
      <c r="F29" s="4"/>
      <c r="G29" s="4"/>
      <c r="H29" s="6"/>
      <c r="I29" s="6"/>
      <c r="J29" s="4">
        <v>280</v>
      </c>
      <c r="K29" s="4">
        <v>0</v>
      </c>
      <c r="L29" s="4">
        <v>0</v>
      </c>
      <c r="M29" s="4">
        <v>0</v>
      </c>
      <c r="N29" s="4">
        <v>280</v>
      </c>
      <c r="O29" s="4">
        <v>280</v>
      </c>
      <c r="P29" s="4">
        <v>280</v>
      </c>
    </row>
    <row r="30" spans="1:16" x14ac:dyDescent="0.2">
      <c r="A30" s="13" t="s">
        <v>38</v>
      </c>
      <c r="B30" s="4">
        <v>795</v>
      </c>
      <c r="C30" s="4">
        <v>811</v>
      </c>
      <c r="D30" s="4"/>
      <c r="E30" s="4"/>
      <c r="F30" s="4"/>
      <c r="G30" s="4">
        <v>250</v>
      </c>
      <c r="H30" s="4"/>
      <c r="I30" s="6">
        <v>1697.82</v>
      </c>
      <c r="J30" s="4">
        <v>0</v>
      </c>
      <c r="K30" s="4">
        <v>800</v>
      </c>
      <c r="L30" s="4">
        <v>0</v>
      </c>
      <c r="M30" s="4">
        <v>800</v>
      </c>
      <c r="N30" s="4">
        <v>0</v>
      </c>
      <c r="O30" s="4">
        <v>0</v>
      </c>
      <c r="P30" s="4">
        <v>0</v>
      </c>
    </row>
    <row r="31" spans="1:16" x14ac:dyDescent="0.2">
      <c r="A31" s="13" t="s">
        <v>40</v>
      </c>
      <c r="B31" s="4">
        <v>191.96</v>
      </c>
      <c r="C31" s="4">
        <v>2111</v>
      </c>
      <c r="D31" s="4"/>
      <c r="E31" s="4">
        <v>0</v>
      </c>
      <c r="F31" s="4"/>
      <c r="G31" s="4">
        <v>185</v>
      </c>
      <c r="H31" s="4"/>
      <c r="I31" s="6"/>
      <c r="J31" s="4">
        <v>0</v>
      </c>
      <c r="K31" s="4">
        <v>200</v>
      </c>
      <c r="L31" s="4">
        <v>0</v>
      </c>
      <c r="N31" s="4">
        <v>2500</v>
      </c>
      <c r="O31" s="4">
        <v>0</v>
      </c>
      <c r="P31" s="4">
        <v>0</v>
      </c>
    </row>
    <row r="32" spans="1:16" x14ac:dyDescent="0.2">
      <c r="A32" s="13" t="s">
        <v>24</v>
      </c>
      <c r="B32" s="4"/>
      <c r="C32" s="4"/>
      <c r="D32" s="4"/>
      <c r="E32" s="4"/>
      <c r="F32" s="4"/>
      <c r="G32" s="4"/>
      <c r="H32" s="4"/>
      <c r="I32" s="6"/>
      <c r="J32" s="4">
        <v>0</v>
      </c>
      <c r="K32" s="4">
        <v>2000</v>
      </c>
      <c r="L32" s="4">
        <v>2000</v>
      </c>
      <c r="N32" s="4">
        <v>0</v>
      </c>
      <c r="O32" s="4">
        <v>0</v>
      </c>
      <c r="P32" s="4">
        <v>0</v>
      </c>
    </row>
    <row r="33" spans="1:16" x14ac:dyDescent="0.2">
      <c r="A33" s="13" t="s">
        <v>26</v>
      </c>
      <c r="B33" s="4"/>
      <c r="C33" s="4"/>
      <c r="D33" s="4"/>
      <c r="E33" s="4">
        <v>7250</v>
      </c>
      <c r="F33" s="4"/>
      <c r="G33" s="4"/>
      <c r="H33" s="4"/>
      <c r="I33" s="6"/>
      <c r="J33" s="4">
        <v>1500</v>
      </c>
      <c r="K33" s="4">
        <v>0</v>
      </c>
      <c r="L33" s="4">
        <v>500</v>
      </c>
      <c r="M33" s="4">
        <v>0</v>
      </c>
      <c r="N33" s="4">
        <v>1500</v>
      </c>
      <c r="O33" s="4">
        <v>500</v>
      </c>
      <c r="P33" s="4">
        <v>700</v>
      </c>
    </row>
    <row r="34" spans="1:16" x14ac:dyDescent="0.2">
      <c r="A34" s="13" t="s">
        <v>28</v>
      </c>
      <c r="B34" s="4"/>
      <c r="C34" s="4"/>
      <c r="D34" s="4"/>
      <c r="E34" s="4"/>
      <c r="F34" s="4"/>
      <c r="G34" s="4">
        <v>234.85</v>
      </c>
      <c r="H34" s="4"/>
      <c r="I34" s="6"/>
      <c r="J34" s="4">
        <v>0</v>
      </c>
      <c r="K34" s="4">
        <v>0</v>
      </c>
      <c r="L34" s="4">
        <v>0</v>
      </c>
      <c r="M34" s="4">
        <v>0</v>
      </c>
      <c r="N34" s="4">
        <v>250</v>
      </c>
      <c r="O34" s="4">
        <v>250</v>
      </c>
      <c r="P34" s="4">
        <v>250</v>
      </c>
    </row>
    <row r="35" spans="1:16" x14ac:dyDescent="0.2">
      <c r="A35" s="13" t="s">
        <v>29</v>
      </c>
      <c r="B35" s="4"/>
      <c r="C35" s="4"/>
      <c r="D35" s="4"/>
      <c r="E35" s="4"/>
      <c r="F35" s="4"/>
      <c r="G35" s="4"/>
      <c r="H35" s="4"/>
      <c r="I35" s="6"/>
      <c r="J35" s="4">
        <v>15000</v>
      </c>
      <c r="K35" s="4">
        <v>0</v>
      </c>
      <c r="L35" s="4">
        <v>0</v>
      </c>
      <c r="M35" s="4">
        <v>15000</v>
      </c>
      <c r="N35" s="4">
        <v>0</v>
      </c>
      <c r="O35" s="4">
        <v>0</v>
      </c>
      <c r="P35" s="4">
        <v>0</v>
      </c>
    </row>
    <row r="36" spans="1:16" x14ac:dyDescent="0.2">
      <c r="A36" s="13" t="s">
        <v>30</v>
      </c>
      <c r="B36" s="4"/>
      <c r="C36" s="4"/>
      <c r="D36" s="4"/>
      <c r="E36" s="4"/>
      <c r="F36" s="4"/>
      <c r="G36" s="4"/>
      <c r="H36" s="4"/>
      <c r="I36" s="6"/>
      <c r="J36" s="4"/>
      <c r="K36" s="4">
        <v>4700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x14ac:dyDescent="0.2">
      <c r="A37" s="14" t="s">
        <v>41</v>
      </c>
      <c r="B37" s="4"/>
      <c r="C37" s="4"/>
      <c r="D37" s="4"/>
      <c r="E37" s="4">
        <v>84.7</v>
      </c>
      <c r="F37" s="4"/>
      <c r="G37" s="4"/>
      <c r="H37" s="4"/>
      <c r="I37" s="6">
        <v>1697.82</v>
      </c>
      <c r="J37" s="4">
        <v>0</v>
      </c>
      <c r="K37" s="4">
        <v>500</v>
      </c>
      <c r="L37" s="4">
        <v>0</v>
      </c>
      <c r="M37" s="4">
        <v>500</v>
      </c>
      <c r="N37" s="4">
        <v>2000</v>
      </c>
      <c r="O37" s="4"/>
      <c r="P37" s="4"/>
    </row>
    <row r="38" spans="1:16" x14ac:dyDescent="0.2">
      <c r="A38" s="13" t="s">
        <v>42</v>
      </c>
      <c r="B38" s="4"/>
      <c r="C38" s="4"/>
      <c r="D38" s="4"/>
      <c r="E38" s="4"/>
      <c r="F38" s="4"/>
      <c r="G38" s="4">
        <v>265.08</v>
      </c>
      <c r="H38" s="4"/>
      <c r="I38" s="6"/>
      <c r="J38" s="4">
        <v>0</v>
      </c>
      <c r="K38" s="4">
        <v>300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x14ac:dyDescent="0.2">
      <c r="A39" s="13" t="s">
        <v>15</v>
      </c>
      <c r="B39" s="4">
        <v>500</v>
      </c>
      <c r="C39" s="4">
        <v>600</v>
      </c>
      <c r="D39" s="4">
        <v>500</v>
      </c>
      <c r="E39" s="4">
        <v>600</v>
      </c>
      <c r="F39" s="4">
        <v>600</v>
      </c>
      <c r="G39" s="4">
        <v>765.5</v>
      </c>
      <c r="H39" s="4">
        <v>600</v>
      </c>
      <c r="I39" s="6">
        <v>600</v>
      </c>
      <c r="J39" s="4">
        <v>700</v>
      </c>
      <c r="K39" s="4">
        <v>700</v>
      </c>
      <c r="L39" s="4">
        <v>700</v>
      </c>
      <c r="M39" s="4">
        <v>700</v>
      </c>
      <c r="N39" s="4">
        <v>700</v>
      </c>
      <c r="O39" s="4">
        <v>700</v>
      </c>
      <c r="P39" s="4">
        <v>700</v>
      </c>
    </row>
    <row r="40" spans="1:16" x14ac:dyDescent="0.2">
      <c r="A40" s="13" t="s">
        <v>23</v>
      </c>
      <c r="B40" s="4">
        <v>90</v>
      </c>
      <c r="C40" s="4">
        <v>115</v>
      </c>
      <c r="D40" s="4">
        <v>100</v>
      </c>
      <c r="E40" s="4">
        <v>100</v>
      </c>
      <c r="F40" s="4"/>
      <c r="G40" s="4">
        <v>1000</v>
      </c>
      <c r="H40" s="4">
        <v>110</v>
      </c>
      <c r="I40" s="6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2000</v>
      </c>
      <c r="O40" s="4">
        <v>100</v>
      </c>
      <c r="P40" s="4">
        <v>100</v>
      </c>
    </row>
    <row r="41" spans="1:16" x14ac:dyDescent="0.2">
      <c r="A41" s="13" t="s">
        <v>27</v>
      </c>
      <c r="B41" s="4"/>
      <c r="C41" s="4"/>
      <c r="D41" s="4"/>
      <c r="E41" s="4"/>
      <c r="F41" s="4"/>
      <c r="G41" s="4"/>
      <c r="H41" s="4"/>
      <c r="I41" s="6"/>
      <c r="J41" s="4">
        <v>300</v>
      </c>
      <c r="K41" s="4">
        <v>300</v>
      </c>
      <c r="L41" s="4">
        <v>300</v>
      </c>
      <c r="M41" s="4">
        <v>300</v>
      </c>
      <c r="N41" s="4">
        <v>300</v>
      </c>
      <c r="O41" s="4">
        <v>300</v>
      </c>
      <c r="P41" s="4">
        <v>300</v>
      </c>
    </row>
    <row r="42" spans="1:16" x14ac:dyDescent="0.2">
      <c r="A42" s="13" t="s">
        <v>17</v>
      </c>
      <c r="B42" s="4">
        <v>46.62</v>
      </c>
      <c r="C42" s="4">
        <v>457.78</v>
      </c>
      <c r="D42" s="4">
        <v>290.78000000000003</v>
      </c>
      <c r="E42" s="4">
        <v>342.5</v>
      </c>
      <c r="F42" s="4">
        <v>30.86</v>
      </c>
      <c r="G42" s="4">
        <v>65.61</v>
      </c>
      <c r="H42" s="4">
        <v>156.26</v>
      </c>
      <c r="I42" s="6">
        <v>99.22</v>
      </c>
      <c r="J42" s="4">
        <v>150</v>
      </c>
      <c r="K42" s="4">
        <v>150</v>
      </c>
      <c r="L42" s="4">
        <v>150</v>
      </c>
      <c r="M42" s="4">
        <v>150</v>
      </c>
      <c r="N42" s="4">
        <v>150</v>
      </c>
      <c r="O42" s="4">
        <v>150</v>
      </c>
      <c r="P42" s="4">
        <v>150</v>
      </c>
    </row>
    <row r="43" spans="1:16" x14ac:dyDescent="0.2">
      <c r="A43" s="13" t="s">
        <v>74</v>
      </c>
      <c r="B43" s="4"/>
      <c r="C43" s="4"/>
      <c r="D43" s="4"/>
      <c r="E43" s="4"/>
      <c r="F43" s="4"/>
      <c r="G43" s="4"/>
      <c r="H43" s="4"/>
      <c r="I43" s="6"/>
      <c r="J43" s="4">
        <f>J15*0.2</f>
        <v>3810</v>
      </c>
      <c r="K43" s="4">
        <f t="shared" ref="K43:P43" si="4">K15*0.2</f>
        <v>2540</v>
      </c>
      <c r="L43" s="4">
        <f t="shared" si="4"/>
        <v>2540</v>
      </c>
      <c r="M43" s="4">
        <f t="shared" si="4"/>
        <v>2540</v>
      </c>
      <c r="N43" s="4">
        <f t="shared" si="4"/>
        <v>2540</v>
      </c>
      <c r="O43" s="4">
        <f t="shared" si="4"/>
        <v>1270</v>
      </c>
      <c r="P43" s="4">
        <f t="shared" si="4"/>
        <v>1270</v>
      </c>
    </row>
    <row r="44" spans="1:16" x14ac:dyDescent="0.2">
      <c r="A44" s="29" t="s">
        <v>7</v>
      </c>
      <c r="B44" s="30">
        <f t="shared" ref="B44:P44" si="5">SUM(B20:B43)</f>
        <v>2499.64</v>
      </c>
      <c r="C44" s="30">
        <f t="shared" si="5"/>
        <v>5161.57</v>
      </c>
      <c r="D44" s="30">
        <f t="shared" si="5"/>
        <v>5791.08</v>
      </c>
      <c r="E44" s="30">
        <f t="shared" si="5"/>
        <v>24039.280000000002</v>
      </c>
      <c r="F44" s="30">
        <f t="shared" si="5"/>
        <v>2447.5500000000002</v>
      </c>
      <c r="G44" s="30">
        <f t="shared" si="5"/>
        <v>3467.81</v>
      </c>
      <c r="H44" s="30">
        <f t="shared" si="5"/>
        <v>2276.1975000000002</v>
      </c>
      <c r="I44" s="30">
        <f t="shared" si="5"/>
        <v>5715.26</v>
      </c>
      <c r="J44" s="30">
        <f t="shared" si="5"/>
        <v>24015</v>
      </c>
      <c r="K44" s="30">
        <f t="shared" si="5"/>
        <v>13840</v>
      </c>
      <c r="L44" s="30">
        <f t="shared" si="5"/>
        <v>12115</v>
      </c>
      <c r="M44" s="30">
        <f t="shared" si="5"/>
        <v>23040</v>
      </c>
      <c r="N44" s="30">
        <f t="shared" si="5"/>
        <v>14544.929</v>
      </c>
      <c r="O44" s="30">
        <f t="shared" si="5"/>
        <v>5874.9290000000001</v>
      </c>
      <c r="P44" s="30">
        <f t="shared" si="5"/>
        <v>6174.9290000000001</v>
      </c>
    </row>
    <row r="45" spans="1:16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x14ac:dyDescent="0.2">
      <c r="A46" s="31" t="s">
        <v>46</v>
      </c>
      <c r="B46" s="30">
        <f t="shared" ref="B46:P46" si="6">B16-B44</f>
        <v>500.36000000000013</v>
      </c>
      <c r="C46" s="30">
        <f t="shared" si="6"/>
        <v>-2161.5699999999997</v>
      </c>
      <c r="D46" s="30">
        <f t="shared" si="6"/>
        <v>-2791.08</v>
      </c>
      <c r="E46" s="30">
        <f t="shared" si="6"/>
        <v>260.71999999999753</v>
      </c>
      <c r="F46" s="30">
        <f t="shared" si="6"/>
        <v>552.44999999999982</v>
      </c>
      <c r="G46" s="30">
        <f t="shared" si="6"/>
        <v>976.19</v>
      </c>
      <c r="H46" s="30">
        <f t="shared" si="6"/>
        <v>723.80249999999978</v>
      </c>
      <c r="I46" s="30">
        <f t="shared" si="6"/>
        <v>284.73999999999978</v>
      </c>
      <c r="J46" s="30">
        <f t="shared" si="6"/>
        <v>-1689</v>
      </c>
      <c r="K46" s="30">
        <f t="shared" si="6"/>
        <v>2160</v>
      </c>
      <c r="L46" s="30">
        <f t="shared" si="6"/>
        <v>3885</v>
      </c>
      <c r="M46" s="30">
        <f t="shared" si="6"/>
        <v>-7040</v>
      </c>
      <c r="N46" s="30">
        <f t="shared" si="6"/>
        <v>1455.0709999999999</v>
      </c>
      <c r="O46" s="30">
        <f t="shared" si="6"/>
        <v>3775.0709999999999</v>
      </c>
      <c r="P46" s="30">
        <f t="shared" si="6"/>
        <v>175.07099999999991</v>
      </c>
    </row>
    <row r="47" spans="1:16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5"/>
      <c r="P47" s="35"/>
    </row>
    <row r="48" spans="1:16" ht="22.5" x14ac:dyDescent="0.2">
      <c r="A48" s="17" t="s">
        <v>47</v>
      </c>
      <c r="B48" s="8">
        <f t="shared" ref="B48:P48" si="7">B46+B8</f>
        <v>5353.3600000000006</v>
      </c>
      <c r="C48" s="8">
        <f t="shared" si="7"/>
        <v>3191.7900000000009</v>
      </c>
      <c r="D48" s="8">
        <f t="shared" si="7"/>
        <v>400.71000000000095</v>
      </c>
      <c r="E48" s="8">
        <f t="shared" si="7"/>
        <v>661.42999999999847</v>
      </c>
      <c r="F48" s="8">
        <f t="shared" si="7"/>
        <v>1213.8799999999983</v>
      </c>
      <c r="G48" s="8">
        <f t="shared" si="7"/>
        <v>2190.0699999999983</v>
      </c>
      <c r="H48" s="8">
        <f t="shared" si="7"/>
        <v>2913.8724999999981</v>
      </c>
      <c r="I48" s="8">
        <f t="shared" si="7"/>
        <v>3198.6124999999979</v>
      </c>
      <c r="J48" s="8">
        <f t="shared" si="7"/>
        <v>1509.6124999999979</v>
      </c>
      <c r="K48" s="8">
        <f t="shared" si="7"/>
        <v>3669.6124999999979</v>
      </c>
      <c r="L48" s="8">
        <f t="shared" si="7"/>
        <v>7554.6124999999975</v>
      </c>
      <c r="M48" s="8">
        <f t="shared" si="7"/>
        <v>514.61249999999745</v>
      </c>
      <c r="N48" s="8">
        <f t="shared" si="7"/>
        <v>1969.6834999999974</v>
      </c>
      <c r="O48" s="8">
        <f t="shared" si="7"/>
        <v>5744.7544999999973</v>
      </c>
      <c r="P48" s="8">
        <f t="shared" si="7"/>
        <v>5919.8254999999972</v>
      </c>
    </row>
    <row r="49" spans="1:9" x14ac:dyDescent="0.2">
      <c r="I49" s="22"/>
    </row>
    <row r="50" spans="1:9" x14ac:dyDescent="0.2">
      <c r="A50" s="21" t="s">
        <v>75</v>
      </c>
      <c r="I50" s="22"/>
    </row>
    <row r="51" spans="1:9" x14ac:dyDescent="0.2">
      <c r="A51" s="24" t="s">
        <v>90</v>
      </c>
    </row>
    <row r="52" spans="1:9" x14ac:dyDescent="0.2">
      <c r="A52" s="24" t="s">
        <v>76</v>
      </c>
    </row>
    <row r="53" spans="1:9" x14ac:dyDescent="0.2">
      <c r="A53" s="24" t="s">
        <v>92</v>
      </c>
    </row>
    <row r="54" spans="1:9" x14ac:dyDescent="0.2">
      <c r="A54" s="24" t="s">
        <v>91</v>
      </c>
    </row>
    <row r="55" spans="1:9" x14ac:dyDescent="0.2">
      <c r="A55" s="24" t="s">
        <v>86</v>
      </c>
    </row>
    <row r="56" spans="1:9" x14ac:dyDescent="0.2">
      <c r="A56" s="24"/>
    </row>
  </sheetData>
  <mergeCells count="15">
    <mergeCell ref="A45:P45"/>
    <mergeCell ref="A9:P9"/>
    <mergeCell ref="A10:P10"/>
    <mergeCell ref="A17:P17"/>
    <mergeCell ref="A18:P18"/>
    <mergeCell ref="A19:P19"/>
    <mergeCell ref="L1:O1"/>
    <mergeCell ref="L2:O2"/>
    <mergeCell ref="A6:A7"/>
    <mergeCell ref="B6:I6"/>
    <mergeCell ref="A1:K3"/>
    <mergeCell ref="A4:K4"/>
    <mergeCell ref="A5:K5"/>
    <mergeCell ref="L3:N5"/>
    <mergeCell ref="J6:P6"/>
  </mergeCells>
  <pageMargins left="0.25" right="0.25" top="0.25" bottom="0.25" header="0.3" footer="0.3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XFD18"/>
    </sheetView>
  </sheetViews>
  <sheetFormatPr defaultRowHeight="11.25" x14ac:dyDescent="0.2"/>
  <cols>
    <col min="1" max="1" width="8.42578125" style="25" bestFit="1" customWidth="1"/>
    <col min="2" max="2" width="9" style="28" bestFit="1" customWidth="1"/>
    <col min="3" max="3" width="22.28515625" style="25" bestFit="1" customWidth="1"/>
    <col min="4" max="4" width="18.85546875" style="25" bestFit="1" customWidth="1"/>
    <col min="5" max="6" width="9.140625" style="25"/>
    <col min="7" max="7" width="6.140625" style="25" bestFit="1" customWidth="1"/>
    <col min="8" max="8" width="3.5703125" style="25" bestFit="1" customWidth="1"/>
    <col min="9" max="16384" width="9.140625" style="25"/>
  </cols>
  <sheetData>
    <row r="1" spans="1:4" x14ac:dyDescent="0.2">
      <c r="A1" s="27" t="s">
        <v>83</v>
      </c>
    </row>
    <row r="3" spans="1:4" x14ac:dyDescent="0.2">
      <c r="A3" s="27" t="s">
        <v>61</v>
      </c>
    </row>
    <row r="4" spans="1:4" s="34" customFormat="1" x14ac:dyDescent="0.2">
      <c r="A4" s="32">
        <v>41197</v>
      </c>
      <c r="B4" s="33">
        <v>100</v>
      </c>
      <c r="C4" s="34" t="s">
        <v>52</v>
      </c>
      <c r="D4" s="34" t="s">
        <v>51</v>
      </c>
    </row>
    <row r="5" spans="1:4" s="34" customFormat="1" x14ac:dyDescent="0.2">
      <c r="A5" s="32">
        <v>41166</v>
      </c>
      <c r="B5" s="33">
        <v>100</v>
      </c>
      <c r="C5" s="34" t="s">
        <v>52</v>
      </c>
      <c r="D5" s="34" t="s">
        <v>51</v>
      </c>
    </row>
    <row r="6" spans="1:4" s="34" customFormat="1" x14ac:dyDescent="0.2">
      <c r="A6" s="32">
        <v>41148</v>
      </c>
      <c r="B6" s="33">
        <v>100</v>
      </c>
      <c r="C6" s="34" t="s">
        <v>52</v>
      </c>
      <c r="D6" s="34" t="s">
        <v>51</v>
      </c>
    </row>
    <row r="7" spans="1:4" s="34" customFormat="1" x14ac:dyDescent="0.2">
      <c r="A7" s="32">
        <v>41113</v>
      </c>
      <c r="B7" s="33">
        <v>100</v>
      </c>
      <c r="C7" s="34" t="s">
        <v>52</v>
      </c>
      <c r="D7" s="34" t="s">
        <v>51</v>
      </c>
    </row>
    <row r="8" spans="1:4" s="34" customFormat="1" x14ac:dyDescent="0.2">
      <c r="A8" s="32">
        <v>41092</v>
      </c>
      <c r="B8" s="33">
        <v>100</v>
      </c>
      <c r="C8" s="34" t="s">
        <v>52</v>
      </c>
      <c r="D8" s="34" t="s">
        <v>51</v>
      </c>
    </row>
    <row r="9" spans="1:4" s="34" customFormat="1" x14ac:dyDescent="0.2">
      <c r="A9" s="32">
        <v>41065</v>
      </c>
      <c r="B9" s="33">
        <v>100</v>
      </c>
      <c r="C9" s="34" t="s">
        <v>52</v>
      </c>
      <c r="D9" s="34" t="s">
        <v>51</v>
      </c>
    </row>
    <row r="10" spans="1:4" s="34" customFormat="1" x14ac:dyDescent="0.2">
      <c r="A10" s="32">
        <v>41058</v>
      </c>
      <c r="B10" s="33">
        <v>99.22</v>
      </c>
      <c r="C10" s="34" t="s">
        <v>59</v>
      </c>
      <c r="D10" s="34" t="s">
        <v>60</v>
      </c>
    </row>
    <row r="11" spans="1:4" s="34" customFormat="1" x14ac:dyDescent="0.2">
      <c r="A11" s="32">
        <v>41052</v>
      </c>
      <c r="B11" s="33">
        <v>100</v>
      </c>
      <c r="C11" s="34" t="s">
        <v>54</v>
      </c>
      <c r="D11" s="34" t="s">
        <v>53</v>
      </c>
    </row>
    <row r="12" spans="1:4" s="34" customFormat="1" x14ac:dyDescent="0.2">
      <c r="A12" s="32">
        <v>41052</v>
      </c>
      <c r="B12" s="33">
        <v>484.62</v>
      </c>
      <c r="C12" s="34" t="s">
        <v>55</v>
      </c>
      <c r="D12" s="34" t="s">
        <v>56</v>
      </c>
    </row>
    <row r="13" spans="1:4" s="34" customFormat="1" x14ac:dyDescent="0.2">
      <c r="A13" s="32">
        <v>41052</v>
      </c>
      <c r="B13" s="33">
        <v>395.64</v>
      </c>
      <c r="C13" s="34" t="s">
        <v>57</v>
      </c>
      <c r="D13" s="34" t="s">
        <v>58</v>
      </c>
    </row>
    <row r="14" spans="1:4" s="34" customFormat="1" x14ac:dyDescent="0.2">
      <c r="A14" s="32">
        <v>41211</v>
      </c>
      <c r="B14" s="33">
        <v>600</v>
      </c>
      <c r="C14" s="34" t="s">
        <v>68</v>
      </c>
      <c r="D14" s="34" t="s">
        <v>69</v>
      </c>
    </row>
    <row r="15" spans="1:4" s="34" customFormat="1" x14ac:dyDescent="0.2">
      <c r="A15" s="32">
        <v>41214</v>
      </c>
      <c r="B15" s="33">
        <v>112.47</v>
      </c>
      <c r="C15" s="34" t="s">
        <v>64</v>
      </c>
      <c r="D15" s="34" t="s">
        <v>63</v>
      </c>
    </row>
    <row r="16" spans="1:4" s="34" customFormat="1" x14ac:dyDescent="0.2">
      <c r="A16" s="32">
        <v>41214</v>
      </c>
      <c r="B16" s="33">
        <v>42.4</v>
      </c>
      <c r="C16" s="34" t="s">
        <v>77</v>
      </c>
      <c r="D16" s="34" t="s">
        <v>79</v>
      </c>
    </row>
    <row r="17" spans="1:4" s="34" customFormat="1" x14ac:dyDescent="0.2">
      <c r="A17" s="32">
        <v>41214</v>
      </c>
      <c r="B17" s="33">
        <v>150</v>
      </c>
      <c r="C17" s="34" t="s">
        <v>78</v>
      </c>
      <c r="D17" s="34" t="s">
        <v>80</v>
      </c>
    </row>
    <row r="18" spans="1:4" s="34" customFormat="1" x14ac:dyDescent="0.2">
      <c r="A18" s="32">
        <v>41219</v>
      </c>
      <c r="B18" s="33">
        <v>75</v>
      </c>
      <c r="C18" s="34" t="s">
        <v>81</v>
      </c>
      <c r="D18" s="34" t="s">
        <v>82</v>
      </c>
    </row>
    <row r="20" spans="1:4" x14ac:dyDescent="0.2">
      <c r="A20" s="25" t="s">
        <v>62</v>
      </c>
    </row>
    <row r="22" spans="1:4" x14ac:dyDescent="0.2">
      <c r="A22" s="25" t="s">
        <v>65</v>
      </c>
      <c r="B22" s="28">
        <v>148</v>
      </c>
    </row>
    <row r="23" spans="1:4" x14ac:dyDescent="0.2">
      <c r="A23" s="25" t="s">
        <v>66</v>
      </c>
      <c r="B23" s="28">
        <v>1180.21</v>
      </c>
    </row>
    <row r="24" spans="1:4" x14ac:dyDescent="0.2">
      <c r="A24" s="25" t="s">
        <v>67</v>
      </c>
      <c r="B24" s="28">
        <v>1837.88</v>
      </c>
    </row>
    <row r="25" spans="1:4" x14ac:dyDescent="0.2">
      <c r="B25" s="28">
        <f>SUM(B22:B24)</f>
        <v>3166.09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v13</vt:lpstr>
      <vt:lpstr>v16</vt:lpstr>
      <vt:lpstr>2012 Statement -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White</dc:creator>
  <cp:lastModifiedBy>Mary</cp:lastModifiedBy>
  <cp:lastPrinted>2012-11-06T18:13:31Z</cp:lastPrinted>
  <dcterms:created xsi:type="dcterms:W3CDTF">2011-05-13T03:20:16Z</dcterms:created>
  <dcterms:modified xsi:type="dcterms:W3CDTF">2013-04-22T15:30:21Z</dcterms:modified>
</cp:coreProperties>
</file>